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1520" windowHeight="10710" tabRatio="617" activeTab="6"/>
  </bookViews>
  <sheets>
    <sheet name="Д" sheetId="1" r:id="rId1"/>
    <sheet name="Ф" sheetId="2" r:id="rId2"/>
    <sheet name="В3" sheetId="3" r:id="rId3"/>
    <sheet name="К" sheetId="4" r:id="rId4"/>
    <sheet name="Т" sheetId="5" r:id="rId5"/>
    <sheet name="Бр" sheetId="6" r:id="rId6"/>
    <sheet name="П" sheetId="7" r:id="rId7"/>
  </sheets>
  <externalReferences>
    <externalReference r:id="rId10"/>
    <externalReference r:id="rId11"/>
    <externalReference r:id="rId12"/>
  </externalReferences>
  <definedNames>
    <definedName name="ГФУ" localSheetId="3">#REF!</definedName>
    <definedName name="ГФУ" localSheetId="4">#REF!</definedName>
    <definedName name="ГФУ">#REF!</definedName>
    <definedName name="_xlnm.Print_Titles" localSheetId="5">'Бр'!$8:$11</definedName>
    <definedName name="_xlnm.Print_Titles" localSheetId="2">'В3'!$3:$6</definedName>
    <definedName name="_xlnm.Print_Titles" localSheetId="0">'Д'!$5:$7</definedName>
    <definedName name="_xlnm.Print_Titles" localSheetId="6">'П'!$4:$5</definedName>
    <definedName name="_xlnm.Print_Titles" localSheetId="4">'Т'!$A:$A</definedName>
    <definedName name="Культура" localSheetId="3">#REF!</definedName>
    <definedName name="Культура" localSheetId="4">#REF!</definedName>
    <definedName name="Культура">#REF!</definedName>
    <definedName name="Ліцей" localSheetId="3">#REF!</definedName>
    <definedName name="Ліцей" localSheetId="4">#REF!</definedName>
    <definedName name="Ліцей">#REF!</definedName>
    <definedName name="_xlnm.Print_Area" localSheetId="5">'Бр'!$A$1:$I$41</definedName>
    <definedName name="_xlnm.Print_Area" localSheetId="2">'В3'!$B$1:$Q$125</definedName>
    <definedName name="_xlnm.Print_Area" localSheetId="0">'Д'!$A$1:$F$39</definedName>
    <definedName name="_xlnm.Print_Area" localSheetId="3">'К'!$A$1:$P$15</definedName>
    <definedName name="_xlnm.Print_Area" localSheetId="6">'П'!$B$1:$I$27</definedName>
    <definedName name="_xlnm.Print_Area" localSheetId="4">'Т'!$A$1:$I$25</definedName>
    <definedName name="_xlnm.Print_Area" localSheetId="1">'Ф'!$A$1:$F$22</definedName>
    <definedName name="Освіта" localSheetId="3">#REF!</definedName>
    <definedName name="Освіта" localSheetId="4">#REF!</definedName>
    <definedName name="Освіта">#REF!</definedName>
    <definedName name="УСЗ" localSheetId="3">#REF!</definedName>
    <definedName name="УСЗ" localSheetId="4">#REF!</definedName>
    <definedName name="УСЗ">#REF!</definedName>
  </definedNames>
  <calcPr fullCalcOnLoad="1"/>
</workbook>
</file>

<file path=xl/sharedStrings.xml><?xml version="1.0" encoding="utf-8"?>
<sst xmlns="http://schemas.openxmlformats.org/spreadsheetml/2006/main" count="796" uniqueCount="492">
  <si>
    <t>Субвенція за рахунок залишку коштів освітньої субвенції з державного бюджету місцевим бюджетам, що утворився на початок бюджетного періоду</t>
  </si>
  <si>
    <t>Субвенція з державного бюджету місцевим бюджетам на проведення виборів депутатів місцевих рад та сільських, селищних, міських голів</t>
  </si>
  <si>
    <t xml:space="preserve">Додаток 2 до рішення  сесії районної ради від __ жовтня 2017 року "Про внесення змін до рішення одинадцятої сесії районної ради від 22 грудня 2016 року "Про районний бюджет на 2017 рік" </t>
  </si>
  <si>
    <t xml:space="preserve">Додаток 3 до рішення  сесії районної  ради від __ жовтня 2017 року "Про внесення змін до рішення одинадцятої сесії районної ради "Про районний бюджет на 2017 рік" </t>
  </si>
  <si>
    <t>0316410</t>
  </si>
  <si>
    <t>0316324</t>
  </si>
  <si>
    <t>0470</t>
  </si>
  <si>
    <t>6410</t>
  </si>
  <si>
    <t>Реалізація інвестиційних проектів</t>
  </si>
  <si>
    <t>0318020</t>
  </si>
  <si>
    <t>8020</t>
  </si>
  <si>
    <t>Проведення виборів та референдумів</t>
  </si>
  <si>
    <t>0318021</t>
  </si>
  <si>
    <t>0160</t>
  </si>
  <si>
    <t>8021</t>
  </si>
  <si>
    <t>Проведення місцевих виборів</t>
  </si>
  <si>
    <t>1016410</t>
  </si>
  <si>
    <t>7618510</t>
  </si>
  <si>
    <t>8510</t>
  </si>
  <si>
    <t>Будівництво та придбання житла для окремих категорій громадян</t>
  </si>
  <si>
    <t>Придбання житла для лікарів</t>
  </si>
  <si>
    <t xml:space="preserve">Додаток 6 до рішення сесії районної ради  від __ жовтня 2017 року "Про внесення змін до рішення одинадцятої сесії районної ради від 22 грудня 2016 року "Про районний бюджет на 2017 рік" </t>
  </si>
  <si>
    <t>1516410</t>
  </si>
  <si>
    <t>Перелік об‘єктів, видатки на які у 2017 році будуть проводитися за рахунок коштів бюджету розвитку</t>
  </si>
  <si>
    <t xml:space="preserve">Додаток 5 до рішення сесії районної ради  від __ жовтня 2017 року "Про внесення змін до рішення одинадцятої сесії районної ради від 22 грудня 2016 року "Про районний бюджет на 2017 рік" </t>
  </si>
  <si>
    <t>Обласний бюджет</t>
  </si>
  <si>
    <t>Додаток 4 до рішення  сесії районної ради від __ жовтня  2017 року  "Про внесення змін до рішення одинадцятої сесії районної ради від 22 грудня 2016 року "Про районний бюджет на 2017рік"</t>
  </si>
  <si>
    <t>РВО</t>
  </si>
  <si>
    <t>ЦРЛ</t>
  </si>
  <si>
    <t xml:space="preserve">Додаток 7 до рішення сесії районної ради від __ жовтня 2017 року "Про внесення змін до рішення одинадцятої сесії районної ради від 22 грудня 2016 року  "Про районний бюджет на 2017 рік" </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</si>
  <si>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</si>
  <si>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</si>
  <si>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Програма фінансової забезпеченості компенсаційних виплат на надання пільг з оплати послуг звязку на 2017 рік</t>
  </si>
  <si>
    <t xml:space="preserve">Рибинський сільський </t>
  </si>
  <si>
    <t xml:space="preserve">Холминський селищний </t>
  </si>
  <si>
    <t>Корюківська міська</t>
  </si>
  <si>
    <t>Інші субвенції на виконання доручень виборців</t>
  </si>
  <si>
    <t>0118604</t>
  </si>
  <si>
    <t>Фінансова підтримка громадських організацій інвалідів, ветеранів, учасників війни та інших категорій населення на період 2016-2019 роки</t>
  </si>
  <si>
    <t>Перелік місцевих (регіональних) програм, які фінансуватимуться за рахунок коштів  районного бюджету  в 2017 році</t>
  </si>
  <si>
    <t>3</t>
  </si>
  <si>
    <t>4</t>
  </si>
  <si>
    <t>5</t>
  </si>
  <si>
    <t>6</t>
  </si>
  <si>
    <t>7</t>
  </si>
  <si>
    <t>8</t>
  </si>
  <si>
    <t>8604</t>
  </si>
  <si>
    <t>Програма фінансової забезпеченості діяльності депутатів районної ради по виконання доручень виборців на 2016-2020 роки</t>
  </si>
  <si>
    <t xml:space="preserve">Програма нагородження відзнаками Корюківської районної ради, Корюківської райдержадміністрації та надання матеріальної допомоги жителям району на 2016 - 2020 роки                                                                                           </t>
  </si>
  <si>
    <t>0110000</t>
  </si>
  <si>
    <t>1513100</t>
  </si>
  <si>
    <t>1513180</t>
  </si>
  <si>
    <t>1513200</t>
  </si>
  <si>
    <t>2410000</t>
  </si>
  <si>
    <t>7610000</t>
  </si>
  <si>
    <t>1510000</t>
  </si>
  <si>
    <t>0310000</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</si>
  <si>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</si>
  <si>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1513022</t>
  </si>
  <si>
    <t>3022</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</si>
  <si>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</si>
  <si>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1513023</t>
  </si>
  <si>
    <t>3023</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</si>
  <si>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</si>
  <si>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1513024</t>
  </si>
  <si>
    <t>3024</t>
  </si>
  <si>
    <t>У т.ч. бюджет розвитку</t>
  </si>
  <si>
    <t>Кошти, що передаються із загального фонду бюджету до бюджету розвитку (спеціального фонду)</t>
  </si>
  <si>
    <t>Повернення кредитів </t>
  </si>
  <si>
    <t>Загальний фонд </t>
  </si>
  <si>
    <t>Спеціальний фонд </t>
  </si>
  <si>
    <t>Разом </t>
  </si>
  <si>
    <t>Податки на доходи, податки на прибуток, податки на збільшення ринкової вартості</t>
  </si>
  <si>
    <t>Інші видатки на соціальний захист населення</t>
  </si>
  <si>
    <t xml:space="preserve">Відсоток завершеності  будівництва об'єктів на майбутні роки </t>
  </si>
  <si>
    <t xml:space="preserve">Загальний обсяг фінансування будівництва </t>
  </si>
  <si>
    <t xml:space="preserve">Всього видатків на завершення будівництва об’єктів на майбутні роки </t>
  </si>
  <si>
    <t xml:space="preserve">Разом
видатків на поточний рік 
</t>
  </si>
  <si>
    <t>Всього бюджет розвитку:</t>
  </si>
  <si>
    <t>Видатки спеціального фонду</t>
  </si>
  <si>
    <t>Разом</t>
  </si>
  <si>
    <t>Назва об’єктів відповідно  до проектно-кошторисної документації; тощо</t>
  </si>
  <si>
    <t>з них</t>
  </si>
  <si>
    <t>Видатки на запобігання та ліквідацію надзвичайних ситуацій та наслідків стихійного лиха</t>
  </si>
  <si>
    <t xml:space="preserve">Назва місцевого бюджету адміністративно-територіальної одиниці </t>
  </si>
  <si>
    <t>Корюківська райдержадміністрації</t>
  </si>
  <si>
    <t>Районна рада</t>
  </si>
  <si>
    <t xml:space="preserve">Корюківська районна державна адміністрація </t>
  </si>
  <si>
    <t>Інші заходи по охороні здоров’я</t>
  </si>
  <si>
    <t xml:space="preserve">ВСЬОГО </t>
  </si>
  <si>
    <t>грн.</t>
  </si>
  <si>
    <t>в т.ч. бюджет розвитку</t>
  </si>
  <si>
    <t>Податок на прибуток підприємств</t>
  </si>
  <si>
    <t>Власні надходження бюджетних установ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</si>
  <si>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</si>
  <si>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</si>
  <si>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</si>
  <si>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Корюківської  райдержадміністрації</t>
  </si>
  <si>
    <t>Відділ  культури і туризму Корюківської райдержадміністрації</t>
  </si>
  <si>
    <t>1</t>
  </si>
  <si>
    <t>2</t>
  </si>
  <si>
    <t>0133</t>
  </si>
  <si>
    <t>0960</t>
  </si>
  <si>
    <t>0990</t>
  </si>
  <si>
    <t>0810</t>
  </si>
  <si>
    <t>0731</t>
  </si>
  <si>
    <t>0763</t>
  </si>
  <si>
    <t>Бібліотеки</t>
  </si>
  <si>
    <t>Музеї і виставки</t>
  </si>
  <si>
    <t xml:space="preserve">Інші культурно-освітні заходи та заклади </t>
  </si>
  <si>
    <t>Повернення коштів, наданих для кредитування індивідуальних сільських забудовників</t>
  </si>
  <si>
    <t>Найменування згідно
 з класифікацією доходів бюджету</t>
  </si>
  <si>
    <t>Офіційні трансферти</t>
  </si>
  <si>
    <t>Податок та збір на доходи фізичних осіб</t>
  </si>
  <si>
    <t>Адміністративні збори та платежі, доходи від некомерційної господарської діяльності</t>
  </si>
  <si>
    <t>Освітня субвенція з державного бюджету місцевим бюджетам</t>
  </si>
  <si>
    <t>Медична субвенція з державного бюджету місцевим бюджетам</t>
  </si>
  <si>
    <t>видатки споживання</t>
  </si>
  <si>
    <t>видатки розвитку</t>
  </si>
  <si>
    <t>комунальні послуги та енергоносії</t>
  </si>
  <si>
    <t>Найменування головного розпорядника коштів  
згідно з типовою відомчою/тимчасовою класифікацією видатків та кредитування місцевого бюджету</t>
  </si>
  <si>
    <t>Інші видатки</t>
  </si>
  <si>
    <t>оплата праці</t>
  </si>
  <si>
    <t>грн</t>
  </si>
  <si>
    <t>бюджет розвитку</t>
  </si>
  <si>
    <t>Управління соціального захисту населення Корюківської райдержадміністрації</t>
  </si>
  <si>
    <t>0910</t>
  </si>
  <si>
    <t>Пільги багатодітним сім’ям на житлово-комунальні послуги</t>
  </si>
  <si>
    <t>Відділ культури і туризму Корюківської райдержадміністрації</t>
  </si>
  <si>
    <t>Філармонії, музичні колективи і ансамблі та інші мистецькі заклади та заходи</t>
  </si>
  <si>
    <t>0828</t>
  </si>
  <si>
    <t>Школи естетичного виховання дітей</t>
  </si>
  <si>
    <t>Інші субвенції</t>
  </si>
  <si>
    <t>1070</t>
  </si>
  <si>
    <t xml:space="preserve">Видатки на запобігання та ліквідацію надзвичайних ситуацій та наслідків стихійного лиха </t>
  </si>
  <si>
    <t>Субвенції</t>
  </si>
  <si>
    <t>Неподаткові надходження</t>
  </si>
  <si>
    <t>Доходи від власності та підприємницької діяльності</t>
  </si>
  <si>
    <t xml:space="preserve">Разом видатків   </t>
  </si>
  <si>
    <t xml:space="preserve">Разом </t>
  </si>
  <si>
    <t>Загальний фонд</t>
  </si>
  <si>
    <t>Спеціальний фонд</t>
  </si>
  <si>
    <t>Всього</t>
  </si>
  <si>
    <t>Код</t>
  </si>
  <si>
    <t>Податкові надходження</t>
  </si>
  <si>
    <t>Корюківська районна рада</t>
  </si>
  <si>
    <t xml:space="preserve">Корюківська районна  державна адміністрація </t>
  </si>
  <si>
    <t xml:space="preserve">Програми і заходи центрів соціальних служб для сім’ї, дітей та молоді </t>
  </si>
  <si>
    <t>Забезпечення централізованих заходів з лікування хворих на цукровий та нецукровий діабет</t>
  </si>
  <si>
    <t>Проведення навчально-тренувальних зборів і змагань (які проводяться громадськими організаціями фізкультурно-спортивної спрямованості)</t>
  </si>
  <si>
    <t>Районний відділ освіти Корюківської райдержадміністрації</t>
  </si>
  <si>
    <t>0921</t>
  </si>
  <si>
    <t>Найменування місцевої (регіональної) програми</t>
  </si>
  <si>
    <t>Всього доходів</t>
  </si>
  <si>
    <t>1060</t>
  </si>
  <si>
    <t>0320</t>
  </si>
  <si>
    <t>1090</t>
  </si>
  <si>
    <t>1030</t>
  </si>
  <si>
    <t>1010</t>
  </si>
  <si>
    <t>1020</t>
  </si>
  <si>
    <t>1040</t>
  </si>
  <si>
    <t>0822</t>
  </si>
  <si>
    <t>0829</t>
  </si>
  <si>
    <t>0111</t>
  </si>
  <si>
    <t>0824</t>
  </si>
  <si>
    <t>Надання державного пільгового кредиту індивідуальним сільським забудовникам</t>
  </si>
  <si>
    <t>0490</t>
  </si>
  <si>
    <t>Начальник фінансового управління</t>
  </si>
  <si>
    <t>В.І.Єременко</t>
  </si>
  <si>
    <t>Відділ освіти Корюківської районної державної адміністрації</t>
  </si>
  <si>
    <t>Програма розвитку архівної справи на 2016 -2018 роки</t>
  </si>
  <si>
    <t>"Фінансова підтримка громадських організацій інвалідів, ветеранів, учасників війни та інших категорій населення" на період 2016-2019 роки</t>
  </si>
  <si>
    <t>Програма надання пільг по оплаті за спожиті ЖКП, абонентній платі за користування телефоном та виплати компенсації для придбання твердого палива інвалідам по зору, які проживають у Корюківському районі на 2016-2017 роки</t>
  </si>
  <si>
    <t>Програма "Почесний громадянин Корюківського району на 2016 - 2020 роки"</t>
  </si>
  <si>
    <r>
      <t>"Програма розвитку фізичної культури і спорту" на</t>
    </r>
    <r>
      <rPr>
        <sz val="14"/>
        <color indexed="10"/>
        <rFont val="Times New Roman"/>
        <family val="1"/>
      </rPr>
      <t xml:space="preserve"> </t>
    </r>
    <r>
      <rPr>
        <sz val="14"/>
        <rFont val="Times New Roman"/>
        <family val="1"/>
      </rPr>
      <t>період до 2020 року</t>
    </r>
  </si>
  <si>
    <t>Цільова соціальна програма розвитку цивільного захисту Корюківського району на 2016 - 2020 роки</t>
  </si>
  <si>
    <t>Програма нагородження відзнаками Корюківської районної ради, Корюківської райдержадміністрації та надання матеріальної допомоги жителям району на 2016 - 2020 роки</t>
  </si>
  <si>
    <t>Б-Слобідський сільський</t>
  </si>
  <si>
    <t>Жуклянський сільський</t>
  </si>
  <si>
    <t>Камківський сільський</t>
  </si>
  <si>
    <t>Олександрівський сільський</t>
  </si>
  <si>
    <t>Перелюбський сільський</t>
  </si>
  <si>
    <t>Шишківський сільський</t>
  </si>
  <si>
    <t>Корюківська районна державна адміністрація</t>
  </si>
  <si>
    <t>Районна Програма підтримки індивідуального житлового будівництва та розвитку особистого селянського господарства "Власний дім" на 2016 - 2020 роки</t>
  </si>
  <si>
    <t>Надання кредитів</t>
  </si>
  <si>
    <t>Розподіл видатків районного бюджету  на 2017 рік</t>
  </si>
  <si>
    <t>Код програмної класифікації видатків та кредитування місцевих бюджетів</t>
  </si>
  <si>
    <t>0421</t>
  </si>
  <si>
    <t>0100000</t>
  </si>
  <si>
    <t>Організаційне, інформативно-аналітичне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</si>
  <si>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0118600</t>
  </si>
  <si>
    <t>0118601</t>
  </si>
  <si>
    <t>8601</t>
  </si>
  <si>
    <t xml:space="preserve">Нагородження відзнаками Корюківської районної ради </t>
  </si>
  <si>
    <t>0118602</t>
  </si>
  <si>
    <t>8602</t>
  </si>
  <si>
    <t>Розвиток архівної справи на 2016 - 2018 роки</t>
  </si>
  <si>
    <t>0118603</t>
  </si>
  <si>
    <t>8603</t>
  </si>
  <si>
    <t>Почесний громадянин Корюківського району</t>
  </si>
  <si>
    <t>0300000</t>
  </si>
  <si>
    <t>0312180</t>
  </si>
  <si>
    <t>2180</t>
  </si>
  <si>
    <t>0726</t>
  </si>
  <si>
    <t>0312220</t>
  </si>
  <si>
    <t>2220</t>
  </si>
  <si>
    <t>Інші заходи в галузі охорони здоров’я</t>
  </si>
  <si>
    <t>0312210</t>
  </si>
  <si>
    <t>Програми і централізовані заходи у галузі охорони здоров’я</t>
  </si>
  <si>
    <t>0312214</t>
  </si>
  <si>
    <t>2214</t>
  </si>
  <si>
    <t>в тому числі за рахунок медичної субвенції з державного бюджету</t>
  </si>
  <si>
    <t>0313400</t>
  </si>
  <si>
    <t>0313401</t>
  </si>
  <si>
    <t>3401</t>
  </si>
  <si>
    <t>Надання допомог населенню</t>
  </si>
  <si>
    <t>3110</t>
  </si>
  <si>
    <t>Заклади і заходи з питань дітей та їх соціального захисту</t>
  </si>
  <si>
    <t>0313112</t>
  </si>
  <si>
    <t>3112</t>
  </si>
  <si>
    <t>Заходи державної політики з питань дітей та їх соціального захисту</t>
  </si>
  <si>
    <t>0313110</t>
  </si>
  <si>
    <t>0313131</t>
  </si>
  <si>
    <t>0313130</t>
  </si>
  <si>
    <t>3130</t>
  </si>
  <si>
    <t>Здійснення соціальної роботи з вразливими категоріями населення</t>
  </si>
  <si>
    <t>3131</t>
  </si>
  <si>
    <t>Центри соціальних служб для сім’ї, дітей та молоді</t>
  </si>
  <si>
    <t>0313132</t>
  </si>
  <si>
    <t>3132</t>
  </si>
  <si>
    <t>0313133</t>
  </si>
  <si>
    <t>3133</t>
  </si>
  <si>
    <t>Заходи державної політики із забезпечення рівних прав та можливостей  жінок і чоловіків</t>
  </si>
  <si>
    <t>0313134</t>
  </si>
  <si>
    <t>3134</t>
  </si>
  <si>
    <t>Заходи державної політики  з питань сім’ї</t>
  </si>
  <si>
    <t>0313140</t>
  </si>
  <si>
    <t>3140</t>
  </si>
  <si>
    <t>Соціальний захист ветеранів війни та праці</t>
  </si>
  <si>
    <t>3202</t>
  </si>
  <si>
    <t>3200</t>
  </si>
  <si>
    <t>Надання фінансової підтримки громадським організаціям інвалідів і ветеранів, діяльність яких має соціальну спрямованість</t>
  </si>
  <si>
    <t>0315010</t>
  </si>
  <si>
    <t>5010</t>
  </si>
  <si>
    <t>0315011</t>
  </si>
  <si>
    <t>5011</t>
  </si>
  <si>
    <t>Проведення навчально-тренувальних зборів і змагань з олімпійських видів спорту</t>
  </si>
  <si>
    <t>5030</t>
  </si>
  <si>
    <t>0317330</t>
  </si>
  <si>
    <t>0317810</t>
  </si>
  <si>
    <t>7810</t>
  </si>
  <si>
    <t>8600</t>
  </si>
  <si>
    <t>0318600</t>
  </si>
  <si>
    <t>0318601</t>
  </si>
  <si>
    <t>Нагородження відзнаками Корюківської районної державної адміністрації</t>
  </si>
  <si>
    <t>в тому числі за рахунок освітньої субвенції</t>
  </si>
  <si>
    <t>1000000</t>
  </si>
  <si>
    <t xml:space="preserve">Корюківська районна рада </t>
  </si>
  <si>
    <t>1011020</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</si>
  <si>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</si>
  <si>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1011090</t>
  </si>
  <si>
    <t>Надання позашкільної освіти, позашкільними закладами освіти,  заходи із позашкільної роботи з дітьми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</si>
  <si>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</si>
  <si>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</si>
  <si>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</si>
  <si>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1011170</t>
  </si>
  <si>
    <t>1170</t>
  </si>
  <si>
    <t>1011190</t>
  </si>
  <si>
    <t>1190</t>
  </si>
  <si>
    <t>1011200</t>
  </si>
  <si>
    <t>1200</t>
  </si>
  <si>
    <t>1011210</t>
  </si>
  <si>
    <t>1210</t>
  </si>
  <si>
    <t>1011230</t>
  </si>
  <si>
    <t>1230</t>
  </si>
  <si>
    <t xml:space="preserve">Надання допомоги дітям-сиротам та дітям, позбавленим батьківського піклування, яким виповнюється 18 років </t>
  </si>
  <si>
    <t>1500000</t>
  </si>
  <si>
    <t>1511060</t>
  </si>
  <si>
    <t>Забезпечення належних умов для виховання та розвитку дітей - сиріт і дітей, позбавлених батьківського піклування, в дитячих будинках ( в т.ч. сімейного типу, прийомних сім’ях)</t>
  </si>
  <si>
    <t>1513010</t>
  </si>
  <si>
    <t>3010</t>
  </si>
  <si>
    <t>1513011</t>
  </si>
  <si>
    <t>3011</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</si>
  <si>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</si>
  <si>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</si>
  <si>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</si>
  <si>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1513012</t>
  </si>
  <si>
    <t>3012</t>
  </si>
  <si>
    <t>1513013</t>
  </si>
  <si>
    <t>3013</t>
  </si>
  <si>
    <t>1513014</t>
  </si>
  <si>
    <t>3014</t>
  </si>
  <si>
    <t>1513015</t>
  </si>
  <si>
    <t>3015</t>
  </si>
  <si>
    <t>Надання пільг та субсидій населенню на придбання твердого та рідкого пічного побутового палива і скрапленого газу</t>
  </si>
  <si>
    <t>1513020</t>
  </si>
  <si>
    <t>3020</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</si>
  <si>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</si>
  <si>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1513021</t>
  </si>
  <si>
    <t>3021</t>
  </si>
  <si>
    <t>Надання пільг багатодітним сім'ям на придбання твердого палива та скрапленого газу</t>
  </si>
  <si>
    <t>1513025</t>
  </si>
  <si>
    <t>3025</t>
  </si>
  <si>
    <t>1513026</t>
  </si>
  <si>
    <t>3026</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</si>
  <si>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</si>
  <si>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</si>
  <si>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</si>
  <si>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</si>
  <si>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</si>
  <si>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</si>
  <si>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</si>
  <si>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</si>
  <si>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</si>
  <si>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1513041</t>
  </si>
  <si>
    <t>Надання допомоги сім'ям з дітьми, малозабезпеченим  сім’ям, інвалідам з дитинства, дітям-інвалідам та тимчасової допомоги дітям</t>
  </si>
  <si>
    <t>3040</t>
  </si>
  <si>
    <t>3041</t>
  </si>
  <si>
    <t>1513042</t>
  </si>
  <si>
    <t>3042</t>
  </si>
  <si>
    <t>1513043</t>
  </si>
  <si>
    <t>3043</t>
  </si>
  <si>
    <t>1513044</t>
  </si>
  <si>
    <t>3044</t>
  </si>
  <si>
    <t>1513045</t>
  </si>
  <si>
    <t>3045</t>
  </si>
  <si>
    <t>1513046</t>
  </si>
  <si>
    <t>3046</t>
  </si>
  <si>
    <t>1513047</t>
  </si>
  <si>
    <t>3047</t>
  </si>
  <si>
    <t>1513048</t>
  </si>
  <si>
    <t>3048</t>
  </si>
  <si>
    <t>Надання державної соціальної допомоги інвалідам з дитинства та дітям-інвалідам</t>
  </si>
  <si>
    <t>1513049</t>
  </si>
  <si>
    <t>3049</t>
  </si>
  <si>
    <t>1513050</t>
  </si>
  <si>
    <t>3050</t>
  </si>
  <si>
    <t>Пільгове медичне обслуговування осіб, які постраждали внаслідок Чорнобильської катастрофи</t>
  </si>
  <si>
    <t>1513080</t>
  </si>
  <si>
    <t>3080</t>
  </si>
  <si>
    <t>Надання допомоги на догляд за інвалідом І чи ІІ групи внаслідок психічного розладу</t>
  </si>
  <si>
    <t>1513090</t>
  </si>
  <si>
    <t>3090</t>
  </si>
  <si>
    <t>Видатки на поховання учасників бойових дій та інвалідів війни</t>
  </si>
  <si>
    <t>Надання соціальних та реабілітаційних послуг громадянам похилого віку, інвалідам, дітям-інвалідам в установах соціального обслуговування</t>
  </si>
  <si>
    <t>3100</t>
  </si>
  <si>
    <t>1513104</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</si>
  <si>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</si>
  <si>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</si>
  <si>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</si>
  <si>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3180</t>
  </si>
  <si>
    <t>1513181</t>
  </si>
  <si>
    <t>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</si>
  <si>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</si>
  <si>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1513190</t>
  </si>
  <si>
    <t>3190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</si>
  <si>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</si>
  <si>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1513202</t>
  </si>
  <si>
    <t>2400000</t>
  </si>
  <si>
    <t>2414030</t>
  </si>
  <si>
    <t>4030</t>
  </si>
  <si>
    <t>2414060</t>
  </si>
  <si>
    <t>4060</t>
  </si>
  <si>
    <t>2414070</t>
  </si>
  <si>
    <t>4070</t>
  </si>
  <si>
    <t>2414090</t>
  </si>
  <si>
    <t>4090</t>
  </si>
  <si>
    <t>2414100</t>
  </si>
  <si>
    <t>4100</t>
  </si>
  <si>
    <t>2414200</t>
  </si>
  <si>
    <t>4200</t>
  </si>
  <si>
    <t>2414201</t>
  </si>
  <si>
    <t>4201</t>
  </si>
  <si>
    <t>Централізована бухгалтерія</t>
  </si>
  <si>
    <t>0312010</t>
  </si>
  <si>
    <t>2010</t>
  </si>
  <si>
    <t>Багатопрофільна стаціонарна медична допомога населенню</t>
  </si>
  <si>
    <t>2210</t>
  </si>
  <si>
    <t>3400</t>
  </si>
  <si>
    <t>Доходи  районного бюджету на 2017 рік</t>
  </si>
  <si>
    <t>Фінансування районного бюджету  на 2017 рік</t>
  </si>
  <si>
    <t>Реалізація заходів щодо інвестиційного розвитку території</t>
  </si>
  <si>
    <t>7600000</t>
  </si>
  <si>
    <t>7618700</t>
  </si>
  <si>
    <t>8700</t>
  </si>
  <si>
    <t>0180</t>
  </si>
  <si>
    <t>Інші додаткові дотації</t>
  </si>
  <si>
    <t>Міжбюджетні трансферти  з районного бюджету місцевим бюджетам  на 2017 рік</t>
  </si>
  <si>
    <t>Домашлинський сільський</t>
  </si>
  <si>
    <t>Козилівський сільський</t>
  </si>
  <si>
    <t>0317830</t>
  </si>
  <si>
    <t>0380</t>
  </si>
  <si>
    <t>Заходи та роботи з мобілізаційної підготовки місцевого значення</t>
  </si>
  <si>
    <t>0317450</t>
  </si>
  <si>
    <t>0411</t>
  </si>
  <si>
    <t>Сприяння розвитку малого та середнього підприємництва</t>
  </si>
  <si>
    <t xml:space="preserve">Найменування головного розпорядника, відповідального виконавця бюджетної програми або напрямку видатків згідно з типовою відомчою / ТПКВКМБ / ТКВКБМС  
</t>
  </si>
  <si>
    <t>0318100</t>
  </si>
  <si>
    <t>8100</t>
  </si>
  <si>
    <t>Надання та повернення пільгового довгострокового кредиту на будівництво (реконструкцію) та придбання житла</t>
  </si>
  <si>
    <t>0318106</t>
  </si>
  <si>
    <t>8106</t>
  </si>
  <si>
    <t>03108107</t>
  </si>
  <si>
    <t>8107</t>
  </si>
  <si>
    <t>Капітальні видатки</t>
  </si>
  <si>
    <t>0316310</t>
  </si>
  <si>
    <t>Реконструкція системи теплопостачання з встановленням енергозберігаючих твердопаливних котлів в Перелюбській ЗОШ І-ІІІ ст. по вул. Шевченка ,6 с.Перелюб</t>
  </si>
  <si>
    <t>Реконструкція котельні з встановленням твердопаливних котлів відділення стаціонарного догляду для постійного або тимчасового проживання територіального центру по вул. Спортивна, 9 в смт.Холми</t>
  </si>
  <si>
    <t>Програма ресурсного забезпечення мобілізаційних заходів, проведення навчальних зборів, призову на строкову військову службу та військову службу за контрактом на території Корюківського району на 2017 рік</t>
  </si>
  <si>
    <t>Інші неподаткові надходження</t>
  </si>
  <si>
    <t xml:space="preserve">Дотації </t>
  </si>
  <si>
    <t xml:space="preserve">Базова дотація </t>
  </si>
  <si>
    <t xml:space="preserve">Додаткова дотація з державного бюджету місцевим бюджетам на фінансування переданих з державного бюджету видатків з утримання закладів освіти та охорони здоров'я </t>
  </si>
  <si>
    <t>Субвенція з державного бюджету місцевим бюджетам на відшкодування вартості лікарських засобів для лікування окремих захворювань</t>
  </si>
  <si>
    <t>Первинна медична допомога населенню</t>
  </si>
  <si>
    <t>3016</t>
  </si>
  <si>
    <t>1513016</t>
  </si>
  <si>
    <t>Надання субсидій населенню на відшкодування витрат на житлово-комунальні послуги</t>
  </si>
  <si>
    <t>0110170</t>
  </si>
  <si>
    <t>0170</t>
  </si>
  <si>
    <t>0315050</t>
  </si>
  <si>
    <t>0315051</t>
  </si>
  <si>
    <t>0315053</t>
  </si>
  <si>
    <t>1015030</t>
  </si>
  <si>
    <t>Розвиток дитячо-юнацького та резервного спорту</t>
  </si>
  <si>
    <t>1015031</t>
  </si>
  <si>
    <t>5031</t>
  </si>
  <si>
    <t>Підтримка фізкультурно-спортивного руху</t>
  </si>
  <si>
    <t>Фінансова підтримка на утримання місцевих осередків (рад) всеукраїнських організацій фізкультурно - спортивної спрямованості</t>
  </si>
  <si>
    <t>Реалізація державної політики у молодіжній сфері</t>
  </si>
  <si>
    <t>Проведення спортивної роботи в регіоні</t>
  </si>
  <si>
    <t>5050</t>
  </si>
  <si>
    <t>Субвенція з державного бюджету місцевим бюджетам на надання державної підтримки особам з особливими освітніми потребами</t>
  </si>
  <si>
    <t>Найменування згідно з класифікацією фінансування бюджету</t>
  </si>
  <si>
    <t>Внутрішнє фінансування</t>
  </si>
  <si>
    <t>Фінансування за рахунок зміни залишків коштів бюджетів</t>
  </si>
  <si>
    <t>На початок періоду</t>
  </si>
  <si>
    <t>Фінансування за активними операціями</t>
  </si>
  <si>
    <t>Зміни обсягів бюджетних коштів</t>
  </si>
  <si>
    <t xml:space="preserve">в тому числі за рахунок субвенції з державного бюджету на відшкодування вартості лікарських засобів </t>
  </si>
  <si>
    <t>7618800</t>
  </si>
  <si>
    <t>8800</t>
  </si>
  <si>
    <t>Код ФКВКБЗ</t>
  </si>
  <si>
    <t>Код ТПКВКМБ  /  ТКВКБМС</t>
  </si>
  <si>
    <t>Кредитування - всього</t>
  </si>
  <si>
    <t>Повернення кредитів до районного бюджету та розподіл надання кредитів з районного бюджету в 2017 році</t>
  </si>
  <si>
    <t>0318107</t>
  </si>
  <si>
    <t>Організаційне, інформативно-аналітичне та матеріально -технічне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</si>
  <si>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Прибинський сільський</t>
  </si>
  <si>
    <t>1513040</t>
  </si>
  <si>
    <t xml:space="preserve">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</si>
  <si>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Фінансова підтримка регіональних  всеукраїнських організацій фізкультурно - спортивної спрямованості для проведення навчально - тренувальної та спортивної роботи</t>
  </si>
  <si>
    <t>Програми в галузі сільського господарства, лісового господарства, рибальства та мисливства</t>
  </si>
  <si>
    <t>Методичне забезпечення діяльності навчальних закладів та інші заходи в галузі освіти</t>
  </si>
  <si>
    <t>Утримання та навчально-тренувальна робота дитячо-юнацьких спортивних шкіл</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</si>
  <si>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</si>
  <si>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 xml:space="preserve"> Надання пільг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пенсіонерами, на житлово-комунальні послуги</t>
  </si>
  <si>
    <t>Палаци і будинки культури, клуби та інші заклади клубного типу</t>
  </si>
  <si>
    <t>9</t>
  </si>
  <si>
    <t>Фінансове управління Корюківської райдержадміністрації                                                                    (в частині міжбюджетних трансфертів, резервного фонду)</t>
  </si>
  <si>
    <t>Фінансове управління Корюківської райдержадміністрації                                                                (в частині міжбюджетних трансфертів, резервного фонду)</t>
  </si>
  <si>
    <t xml:space="preserve">Інші субвенції </t>
  </si>
  <si>
    <t>5051</t>
  </si>
  <si>
    <t>Виготовлення ПКД та реконструкція приміщення пральні під патолого-анатомічне відділення Корюківської ЦРЛ</t>
  </si>
  <si>
    <t>Реконструкція  системи водопостачання та водовідведення у підвальних приміщеннях Корюківської ЦРЛ (1-ша черга - в осях 1-12)</t>
  </si>
  <si>
    <t>Виготовлення ПКД та реконструкція покрівлі інфекційного відділення Корюківської ЦРЛ</t>
  </si>
  <si>
    <t xml:space="preserve">Виготовлення ПКД по об'єкту "Реконструкція пологового відділення Корюківської ЦРЛ з застосуванням енергозберігаючих технологій  (з розподілом  на 3 черги: 1-ша черга - приміщення 1-го поверху (приймальне відділення) та приміщення 2-го поверху в осях 6-9/10; 2-га черга - приміщення 2-го поверху в осях 9/10-21; 3-тя черга - приміщення 2-го поверху в осях 1-9/10)" </t>
  </si>
  <si>
    <t>Виготовлення ПКД по об'єкту "Реконструкція системи водопостачання та водовідведення у підвальних приміщеннях Корюківської ЦРЛ  (з розподілом  на 2 черги: 1-ша черга -  в осях 1-12; 2-га черга - в осях 13-20)"</t>
  </si>
  <si>
    <t>1513034</t>
  </si>
  <si>
    <t>3034</t>
  </si>
  <si>
    <t>Надання пільг окремим категоріям громадян з послуг зв`язку</t>
  </si>
  <si>
    <t xml:space="preserve">Реконструкція пологового відділення Корюківської ЦРЛ з застосуванням енергозберігаючих технологій  (І-ша черга - приміщення 1-го поверху (приймальне відділення) та приміщення 2-го поверху в осях 6-9/10 </t>
  </si>
  <si>
    <t>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</si>
  <si>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29500</t>
  </si>
  <si>
    <t>1513030</t>
  </si>
  <si>
    <t>3030</t>
  </si>
  <si>
    <t>1513250</t>
  </si>
  <si>
    <t>3250</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</si>
  <si>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</si>
  <si>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</si>
  <si>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7618440</t>
  </si>
  <si>
    <t>8440</t>
  </si>
  <si>
    <t>ДФРР</t>
  </si>
  <si>
    <t>ДФРР 430000</t>
  </si>
  <si>
    <t>Додаток 1 до рішення сесії районної ради від__ жовтня 2017 року "Про внесення змін до рішення  одинадцятої сесії районної ради від 22 грудня 2016 року "Про районний бюджет на 2017 рік"</t>
  </si>
  <si>
    <t>Капітальні трансферти іншим бюджетам</t>
  </si>
  <si>
    <t>Програма забезпечення медичних закладів Корюківського району медичними кадрами та придбання житла для лікарів протягом 2016 -2017 року</t>
  </si>
  <si>
    <t>загальний фонд</t>
  </si>
  <si>
    <t>спеціальний фонд</t>
  </si>
  <si>
    <t xml:space="preserve">Субвенція з державного бюджету місцевим бюджетам на здійснення заходів щодо соціально-економічного розвитку окремих територій </t>
  </si>
  <si>
    <t xml:space="preserve">Інші субвенції обласному бюджету на придбання медичного лінійного прискорювача з комплексом обладнання комунальному лікувально-профілактичному закладу „Чернігівський обласний онкологічний диспансер” та будівництво корпусу для його розміщення </t>
  </si>
</sst>
</file>

<file path=xl/styles.xml><?xml version="1.0" encoding="utf-8"?>
<styleSheet xmlns="http://schemas.openxmlformats.org/spreadsheetml/2006/main">
  <numFmts count="6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0000"/>
    <numFmt numFmtId="182" formatCode="0.000"/>
    <numFmt numFmtId="183" formatCode="0.000000"/>
    <numFmt numFmtId="184" formatCode="0.0000000"/>
    <numFmt numFmtId="185" formatCode="0.00000"/>
    <numFmt numFmtId="186" formatCode="0.0000"/>
    <numFmt numFmtId="187" formatCode="&quot;Да&quot;;&quot;Да&quot;;&quot;Нет&quot;"/>
    <numFmt numFmtId="188" formatCode="&quot;Истина&quot;;&quot;Истина&quot;;&quot;Ложь&quot;"/>
    <numFmt numFmtId="189" formatCode="&quot;Вкл&quot;;&quot;Вкл&quot;;&quot;Выкл&quot;"/>
    <numFmt numFmtId="190" formatCode="[$€-2]\ ###,000_);[Red]\([$€-2]\ ###,000\)"/>
    <numFmt numFmtId="191" formatCode="#,##0.0"/>
    <numFmt numFmtId="192" formatCode="#,##0.00_ ;[Red]\-#,##0.00\ "/>
    <numFmt numFmtId="193" formatCode="0.00_);\-0.00"/>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 #,##0_);_(* \(#,##0\);_(* &quot;-&quot;_);_(@_)"/>
    <numFmt numFmtId="200" formatCode="_(&quot;$&quot;* #,##0.00_);_(&quot;$&quot;* \(#,##0.00\);_(&quot;$&quot;* &quot;-&quot;??_);_(@_)"/>
    <numFmt numFmtId="201" formatCode="_(* #,##0.00_);_(* \(#,##0.00\);_(* &quot;-&quot;??_);_(@_)"/>
    <numFmt numFmtId="202" formatCode="#,##0.000"/>
    <numFmt numFmtId="203" formatCode="[$-422]d\ mmmm\ yyyy&quot; р.&quot;"/>
    <numFmt numFmtId="204" formatCode="dd\.mm\.yyyy;@"/>
    <numFmt numFmtId="205" formatCode="#,##0\ _г_р_н_."/>
    <numFmt numFmtId="206" formatCode="#,##0.00\ _г_р_н_."/>
    <numFmt numFmtId="207" formatCode="#,##0;[Red]#,##0"/>
    <numFmt numFmtId="208" formatCode="#,##0.000\ _г_р_н_."/>
    <numFmt numFmtId="209" formatCode="#,##0.0\ _г_р_н_."/>
    <numFmt numFmtId="210" formatCode="#,##0_ ;[Red]\-#,##0\ "/>
    <numFmt numFmtId="211" formatCode="#,##0.0000"/>
    <numFmt numFmtId="212" formatCode="#,##0.00000"/>
    <numFmt numFmtId="213" formatCode="#,##0.00_);\-#,##0.00"/>
    <numFmt numFmtId="214" formatCode="#,##0_ ;\-#,##0\ "/>
    <numFmt numFmtId="215" formatCode="#,##0.0_ ;[Red]\-#,##0.0\ "/>
  </numFmts>
  <fonts count="46">
    <font>
      <sz val="10"/>
      <name val="Arial Cyr"/>
      <family val="0"/>
    </font>
    <font>
      <u val="single"/>
      <sz val="10"/>
      <color indexed="12"/>
      <name val="Arial Cyr"/>
      <family val="0"/>
    </font>
    <font>
      <u val="single"/>
      <sz val="10"/>
      <color indexed="36"/>
      <name val="Arial Cyr"/>
      <family val="0"/>
    </font>
    <font>
      <sz val="11"/>
      <name val="Times New Roman"/>
      <family val="1"/>
    </font>
    <font>
      <sz val="14"/>
      <name val="Times New Roman"/>
      <family val="1"/>
    </font>
    <font>
      <b/>
      <sz val="14"/>
      <name val="Times New Roman"/>
      <family val="1"/>
    </font>
    <font>
      <sz val="8"/>
      <name val="Arial Cyr"/>
      <family val="0"/>
    </font>
    <font>
      <sz val="10"/>
      <name val="Arial"/>
      <family val="0"/>
    </font>
    <font>
      <b/>
      <sz val="11"/>
      <name val="Times New Roman"/>
      <family val="1"/>
    </font>
    <font>
      <sz val="10"/>
      <name val="Times New Roman"/>
      <family val="1"/>
    </font>
    <font>
      <sz val="12"/>
      <name val="Times New Roman"/>
      <family val="1"/>
    </font>
    <font>
      <b/>
      <sz val="12"/>
      <name val="Times New Roman"/>
      <family val="1"/>
    </font>
    <font>
      <b/>
      <sz val="10"/>
      <name val="Times New Roman"/>
      <family val="1"/>
    </font>
    <font>
      <sz val="9"/>
      <name val="Times New Roman"/>
      <family val="1"/>
    </font>
    <font>
      <sz val="10"/>
      <name val="Helv"/>
      <family val="0"/>
    </font>
    <font>
      <b/>
      <sz val="8"/>
      <name val="Times New Roman"/>
      <family val="1"/>
    </font>
    <font>
      <b/>
      <sz val="16"/>
      <name val="Times New Roman"/>
      <family val="1"/>
    </font>
    <font>
      <b/>
      <sz val="18"/>
      <name val="Times New Roman"/>
      <family val="1"/>
    </font>
    <font>
      <sz val="9"/>
      <color indexed="8"/>
      <name val="Times New Roman"/>
      <family val="1"/>
    </font>
    <font>
      <b/>
      <sz val="16"/>
      <color indexed="8"/>
      <name val="Times New Roman"/>
      <family val="1"/>
    </font>
    <font>
      <i/>
      <sz val="14"/>
      <name val="Times New Roman"/>
      <family val="1"/>
    </font>
    <font>
      <sz val="11"/>
      <color indexed="8"/>
      <name val="Times New Roman"/>
      <family val="1"/>
    </font>
    <font>
      <sz val="16"/>
      <name val="Times New Roman"/>
      <family val="1"/>
    </font>
    <font>
      <sz val="8"/>
      <name val="Times New Roman"/>
      <family val="1"/>
    </font>
    <font>
      <b/>
      <sz val="20"/>
      <name val="Times New Roman"/>
      <family val="1"/>
    </font>
    <font>
      <b/>
      <sz val="18"/>
      <color indexed="8"/>
      <name val="Times New Roman"/>
      <family val="1"/>
    </font>
    <font>
      <sz val="14"/>
      <color indexed="10"/>
      <name val="Times New Roman"/>
      <family val="1"/>
    </font>
    <font>
      <i/>
      <sz val="12"/>
      <name val="Times New Roman"/>
      <family val="1"/>
    </font>
    <font>
      <b/>
      <sz val="9"/>
      <name val="Times New Roman"/>
      <family val="1"/>
    </font>
    <font>
      <b/>
      <sz val="14.5"/>
      <name val="Times New Roman"/>
      <family val="1"/>
    </font>
    <font>
      <i/>
      <sz val="12"/>
      <color indexed="8"/>
      <name val="Times New Roman"/>
      <family val="1"/>
    </font>
    <font>
      <b/>
      <sz val="12"/>
      <color indexed="8"/>
      <name val="Times New Roman"/>
      <family val="1"/>
    </font>
    <font>
      <b/>
      <i/>
      <sz val="14"/>
      <name val="Times New Roman"/>
      <family val="1"/>
    </font>
    <font>
      <b/>
      <i/>
      <sz val="12"/>
      <name val="Times New Roman"/>
      <family val="1"/>
    </font>
    <font>
      <sz val="12"/>
      <color indexed="8"/>
      <name val="Times New Roman"/>
      <family val="1"/>
    </font>
    <font>
      <sz val="12"/>
      <color indexed="22"/>
      <name val="Times New Roman"/>
      <family val="1"/>
    </font>
    <font>
      <sz val="6"/>
      <name val="Times New Roman"/>
      <family val="1"/>
    </font>
    <font>
      <sz val="10"/>
      <color indexed="22"/>
      <name val="Times New Roman"/>
      <family val="1"/>
    </font>
    <font>
      <b/>
      <sz val="9"/>
      <color indexed="8"/>
      <name val="Times New Roman"/>
      <family val="1"/>
    </font>
    <font>
      <b/>
      <i/>
      <sz val="9"/>
      <color indexed="8"/>
      <name val="Times New Roman"/>
      <family val="1"/>
    </font>
    <font>
      <i/>
      <sz val="16"/>
      <name val="Times New Roman"/>
      <family val="1"/>
    </font>
    <font>
      <sz val="14"/>
      <color indexed="22"/>
      <name val="Times New Roman"/>
      <family val="1"/>
    </font>
    <font>
      <b/>
      <sz val="10"/>
      <color indexed="22"/>
      <name val="Times New Roman"/>
      <family val="1"/>
    </font>
    <font>
      <b/>
      <sz val="14"/>
      <color indexed="8"/>
      <name val="Times New Roman"/>
      <family val="1"/>
    </font>
    <font>
      <b/>
      <i/>
      <sz val="10"/>
      <name val="Times New Roman"/>
      <family val="1"/>
    </font>
    <font>
      <sz val="10"/>
      <color indexed="55"/>
      <name val="Times New Roman"/>
      <family val="1"/>
    </font>
  </fonts>
  <fills count="6">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s>
  <borders count="30">
    <border>
      <left/>
      <right/>
      <top/>
      <bottom/>
      <diagonal/>
    </border>
    <border>
      <left style="thin"/>
      <right style="thin"/>
      <top style="thin"/>
      <bottom style="thin"/>
    </border>
    <border>
      <left style="thin"/>
      <right style="thin"/>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medium"/>
      <bottom style="medium"/>
    </border>
    <border>
      <left style="thin"/>
      <right style="thin"/>
      <top style="medium"/>
      <bottom style="thin"/>
    </border>
    <border>
      <left style="thin"/>
      <right style="thin"/>
      <top style="thin"/>
      <bottom style="medium"/>
    </border>
    <border>
      <left style="medium"/>
      <right style="thin"/>
      <top style="thin"/>
      <bottom style="medium"/>
    </border>
    <border>
      <left style="thin"/>
      <right style="medium"/>
      <top style="thin"/>
      <bottom style="medium"/>
    </border>
    <border>
      <left style="medium"/>
      <right>
        <color indexed="63"/>
      </right>
      <top style="thin"/>
      <bottom>
        <color indexed="63"/>
      </bottom>
    </border>
    <border>
      <left style="thin"/>
      <right style="medium"/>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color indexed="63"/>
      </top>
      <bottom>
        <color indexed="63"/>
      </bottom>
    </border>
    <border>
      <left style="medium"/>
      <right style="thin"/>
      <top style="medium"/>
      <bottom style="thin"/>
    </border>
    <border>
      <left style="thin"/>
      <right style="medium"/>
      <top style="medium"/>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medium"/>
      <bottom style="medium"/>
    </border>
    <border>
      <left style="thin"/>
      <right style="medium"/>
      <top style="medium"/>
      <bottom style="medium"/>
    </border>
    <border>
      <left style="medium"/>
      <right>
        <color indexed="63"/>
      </right>
      <top style="thin"/>
      <bottom style="medium"/>
    </border>
    <border>
      <left>
        <color indexed="63"/>
      </left>
      <right style="thin"/>
      <top style="thin"/>
      <bottom style="medium"/>
    </border>
    <border>
      <left>
        <color indexed="63"/>
      </left>
      <right style="thin"/>
      <top style="thin"/>
      <bottom>
        <color indexed="63"/>
      </bottom>
    </border>
    <border>
      <left>
        <color indexed="63"/>
      </left>
      <right style="thin"/>
      <top>
        <color indexed="63"/>
      </top>
      <bottom style="thin"/>
    </border>
  </borders>
  <cellStyleXfs count="30">
    <xf numFmtId="0" fontId="1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lignment/>
      <protection/>
    </xf>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 fillId="0" borderId="0" applyNumberFormat="0" applyFont="0" applyFill="0" applyBorder="0" applyAlignment="0" applyProtection="0"/>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488">
    <xf numFmtId="0" fontId="0" fillId="0" borderId="0" xfId="0" applyAlignment="1">
      <alignment/>
    </xf>
    <xf numFmtId="0" fontId="15" fillId="0" borderId="0" xfId="21" applyFont="1" applyAlignment="1">
      <alignment wrapText="1"/>
      <protection/>
    </xf>
    <xf numFmtId="205" fontId="10" fillId="0" borderId="1" xfId="0" applyNumberFormat="1" applyFont="1" applyBorder="1" applyAlignment="1">
      <alignment horizontal="center" vertical="center" wrapText="1"/>
    </xf>
    <xf numFmtId="0" fontId="9" fillId="0" borderId="0" xfId="0" applyFont="1" applyAlignment="1">
      <alignment/>
    </xf>
    <xf numFmtId="0" fontId="9" fillId="0" borderId="0" xfId="0" applyFont="1" applyAlignment="1">
      <alignment horizontal="right"/>
    </xf>
    <xf numFmtId="180" fontId="9" fillId="0" borderId="0" xfId="0" applyNumberFormat="1" applyFont="1" applyAlignment="1">
      <alignment/>
    </xf>
    <xf numFmtId="0" fontId="9" fillId="0" borderId="0" xfId="0" applyFont="1" applyFill="1" applyAlignment="1" applyProtection="1">
      <alignment/>
      <protection locked="0"/>
    </xf>
    <xf numFmtId="0" fontId="18" fillId="0" borderId="0" xfId="0" applyFont="1" applyFill="1" applyAlignment="1" applyProtection="1">
      <alignment horizontal="right" vertical="top" wrapText="1"/>
      <protection locked="0"/>
    </xf>
    <xf numFmtId="0" fontId="18" fillId="0" borderId="0" xfId="0" applyFont="1" applyFill="1" applyAlignment="1" applyProtection="1">
      <alignment vertical="top" wrapText="1"/>
      <protection locked="0"/>
    </xf>
    <xf numFmtId="3" fontId="9" fillId="0" borderId="0" xfId="0" applyNumberFormat="1" applyFont="1" applyFill="1" applyAlignment="1" applyProtection="1">
      <alignment/>
      <protection locked="0"/>
    </xf>
    <xf numFmtId="49" fontId="11" fillId="0" borderId="0" xfId="0" applyNumberFormat="1" applyFont="1" applyFill="1" applyAlignment="1" applyProtection="1">
      <alignment horizontal="center"/>
      <protection locked="0"/>
    </xf>
    <xf numFmtId="0" fontId="11" fillId="0" borderId="0" xfId="0" applyFont="1" applyFill="1" applyAlignment="1" applyProtection="1">
      <alignment horizontal="center"/>
      <protection locked="0"/>
    </xf>
    <xf numFmtId="3" fontId="4" fillId="0" borderId="1" xfId="0" applyNumberFormat="1" applyFont="1" applyBorder="1" applyAlignment="1">
      <alignment horizontal="right"/>
    </xf>
    <xf numFmtId="0" fontId="4" fillId="2" borderId="2" xfId="0" applyNumberFormat="1" applyFont="1" applyFill="1" applyBorder="1" applyAlignment="1" applyProtection="1">
      <alignment horizontal="center" vertical="top" wrapText="1"/>
      <protection/>
    </xf>
    <xf numFmtId="0" fontId="4" fillId="2" borderId="1" xfId="0" applyNumberFormat="1" applyFont="1" applyFill="1" applyBorder="1" applyAlignment="1" applyProtection="1">
      <alignment horizontal="center" vertical="top" wrapText="1"/>
      <protection/>
    </xf>
    <xf numFmtId="0" fontId="11" fillId="0" borderId="0" xfId="0" applyFont="1" applyAlignment="1">
      <alignment vertical="center" wrapText="1"/>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vertical="center" wrapText="1"/>
      <protection/>
    </xf>
    <xf numFmtId="3" fontId="8" fillId="0" borderId="4" xfId="0" applyNumberFormat="1" applyFont="1" applyFill="1" applyBorder="1" applyAlignment="1" applyProtection="1">
      <alignment horizontal="right" vertical="center" wrapText="1"/>
      <protection/>
    </xf>
    <xf numFmtId="3" fontId="8" fillId="0" borderId="5" xfId="0" applyNumberFormat="1" applyFont="1" applyFill="1" applyBorder="1" applyAlignment="1" applyProtection="1">
      <alignment horizontal="right" vertical="center" wrapText="1"/>
      <protection/>
    </xf>
    <xf numFmtId="0" fontId="3" fillId="0" borderId="0" xfId="0" applyNumberFormat="1" applyFont="1" applyFill="1" applyAlignment="1" applyProtection="1">
      <alignment wrapText="1"/>
      <protection/>
    </xf>
    <xf numFmtId="0" fontId="3" fillId="0" borderId="6" xfId="0" applyNumberFormat="1" applyFont="1" applyFill="1" applyBorder="1" applyAlignment="1" applyProtection="1">
      <alignment horizontal="center" vertical="center" wrapText="1"/>
      <protection/>
    </xf>
    <xf numFmtId="0" fontId="3" fillId="0" borderId="1" xfId="0" applyFont="1" applyBorder="1" applyAlignment="1">
      <alignment horizontal="left" vertical="center" wrapText="1"/>
    </xf>
    <xf numFmtId="3" fontId="8" fillId="0" borderId="1" xfId="0" applyNumberFormat="1" applyFont="1" applyFill="1" applyBorder="1" applyAlignment="1" applyProtection="1">
      <alignment horizontal="right" vertical="center" wrapText="1"/>
      <protection/>
    </xf>
    <xf numFmtId="3" fontId="3" fillId="0" borderId="1" xfId="0" applyNumberFormat="1" applyFont="1" applyFill="1" applyBorder="1" applyAlignment="1" applyProtection="1">
      <alignment horizontal="right" vertical="center" wrapText="1"/>
      <protection/>
    </xf>
    <xf numFmtId="191" fontId="21" fillId="0" borderId="1" xfId="0" applyNumberFormat="1" applyFont="1" applyBorder="1" applyAlignment="1">
      <alignment vertical="center" wrapText="1"/>
    </xf>
    <xf numFmtId="191" fontId="21" fillId="0" borderId="7" xfId="0" applyNumberFormat="1" applyFont="1" applyBorder="1" applyAlignment="1">
      <alignment vertical="center" wrapText="1"/>
    </xf>
    <xf numFmtId="0" fontId="3" fillId="0" borderId="1" xfId="0" applyNumberFormat="1" applyFont="1" applyFill="1" applyBorder="1" applyAlignment="1" applyProtection="1">
      <alignment vertical="center" wrapText="1"/>
      <protection/>
    </xf>
    <xf numFmtId="191" fontId="3" fillId="0" borderId="1" xfId="0" applyNumberFormat="1" applyFont="1" applyFill="1" applyBorder="1" applyAlignment="1" applyProtection="1">
      <alignment horizontal="right" vertical="center" wrapText="1"/>
      <protection/>
    </xf>
    <xf numFmtId="191" fontId="3" fillId="0" borderId="7" xfId="0" applyNumberFormat="1" applyFont="1" applyFill="1" applyBorder="1" applyAlignment="1" applyProtection="1">
      <alignment horizontal="right" vertical="center" wrapText="1"/>
      <protection/>
    </xf>
    <xf numFmtId="0" fontId="3" fillId="0" borderId="0" xfId="0" applyNumberFormat="1" applyFont="1" applyFill="1" applyAlignment="1" applyProtection="1">
      <alignment vertical="center" wrapText="1"/>
      <protection/>
    </xf>
    <xf numFmtId="191" fontId="21" fillId="0" borderId="4" xfId="0" applyNumberFormat="1" applyFont="1" applyBorder="1" applyAlignment="1">
      <alignment vertical="center" wrapText="1"/>
    </xf>
    <xf numFmtId="191" fontId="21" fillId="0" borderId="5" xfId="0" applyNumberFormat="1" applyFont="1" applyBorder="1" applyAlignment="1">
      <alignment vertical="center" wrapText="1"/>
    </xf>
    <xf numFmtId="0" fontId="3" fillId="0" borderId="1" xfId="0" applyFont="1" applyBorder="1" applyAlignment="1">
      <alignment wrapText="1"/>
    </xf>
    <xf numFmtId="0" fontId="3" fillId="0" borderId="8" xfId="0" applyNumberFormat="1" applyFont="1" applyFill="1" applyBorder="1" applyAlignment="1" applyProtection="1">
      <alignment horizontal="center" vertical="center" wrapText="1"/>
      <protection/>
    </xf>
    <xf numFmtId="0" fontId="4" fillId="0" borderId="0" xfId="0" applyFont="1" applyFill="1" applyAlignment="1">
      <alignment/>
    </xf>
    <xf numFmtId="0" fontId="5" fillId="0" borderId="0" xfId="0" applyFont="1" applyFill="1" applyAlignment="1">
      <alignment/>
    </xf>
    <xf numFmtId="0" fontId="11" fillId="0" borderId="0" xfId="0" applyFont="1" applyFill="1" applyAlignment="1">
      <alignment/>
    </xf>
    <xf numFmtId="0" fontId="10" fillId="0" borderId="0" xfId="0" applyFont="1" applyFill="1" applyAlignment="1">
      <alignment/>
    </xf>
    <xf numFmtId="0" fontId="5" fillId="0" borderId="0" xfId="0" applyNumberFormat="1" applyFont="1" applyFill="1" applyBorder="1" applyAlignment="1" applyProtection="1">
      <alignment horizontal="left" vertical="top"/>
      <protection/>
    </xf>
    <xf numFmtId="1" fontId="4" fillId="0" borderId="0" xfId="0" applyNumberFormat="1" applyFont="1" applyBorder="1" applyAlignment="1">
      <alignment/>
    </xf>
    <xf numFmtId="0" fontId="9" fillId="0" borderId="0" xfId="0" applyFont="1" applyAlignment="1">
      <alignment/>
    </xf>
    <xf numFmtId="0" fontId="5" fillId="0" borderId="0" xfId="0" applyFont="1" applyAlignment="1">
      <alignment wrapText="1"/>
    </xf>
    <xf numFmtId="0" fontId="11" fillId="0" borderId="0" xfId="0" applyFont="1" applyAlignment="1">
      <alignment wrapText="1"/>
    </xf>
    <xf numFmtId="0" fontId="5" fillId="0" borderId="0" xfId="0" applyFont="1" applyFill="1" applyAlignment="1">
      <alignment horizontal="left"/>
    </xf>
    <xf numFmtId="0" fontId="11" fillId="0" borderId="0" xfId="0" applyFont="1" applyAlignment="1">
      <alignment horizontal="center" vertical="center" wrapText="1"/>
    </xf>
    <xf numFmtId="0" fontId="4" fillId="0" borderId="1" xfId="0" applyFont="1" applyBorder="1" applyAlignment="1">
      <alignment horizontal="center" wrapText="1"/>
    </xf>
    <xf numFmtId="0" fontId="17" fillId="0" borderId="0" xfId="21" applyFont="1" applyAlignment="1">
      <alignment horizontal="center" wrapText="1"/>
      <protection/>
    </xf>
    <xf numFmtId="0" fontId="4" fillId="0" borderId="1" xfId="0" applyNumberFormat="1" applyFont="1" applyFill="1" applyBorder="1" applyAlignment="1" applyProtection="1">
      <alignment horizontal="center" vertical="center"/>
      <protection/>
    </xf>
    <xf numFmtId="0" fontId="8" fillId="0" borderId="6" xfId="0" applyNumberFormat="1" applyFont="1" applyFill="1" applyBorder="1" applyAlignment="1" applyProtection="1">
      <alignment horizontal="center" vertical="center" wrapText="1"/>
      <protection/>
    </xf>
    <xf numFmtId="0" fontId="8" fillId="0" borderId="1"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left" vertical="center" wrapText="1"/>
      <protection/>
    </xf>
    <xf numFmtId="0" fontId="3" fillId="0" borderId="0" xfId="0" applyNumberFormat="1" applyFont="1" applyFill="1" applyAlignment="1" applyProtection="1">
      <alignment horizontal="center" vertical="center" wrapText="1"/>
      <protection/>
    </xf>
    <xf numFmtId="0" fontId="12" fillId="0" borderId="1" xfId="0"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horizontal="center" vertical="center"/>
      <protection/>
    </xf>
    <xf numFmtId="0" fontId="9" fillId="0" borderId="0" xfId="19" applyNumberFormat="1" applyFont="1" applyFill="1" applyBorder="1" applyAlignment="1" applyProtection="1">
      <alignment vertical="top"/>
      <protection/>
    </xf>
    <xf numFmtId="3" fontId="9" fillId="0" borderId="0" xfId="0" applyNumberFormat="1" applyFont="1" applyAlignment="1">
      <alignment/>
    </xf>
    <xf numFmtId="0" fontId="11" fillId="3" borderId="9" xfId="0" applyFont="1" applyFill="1" applyBorder="1" applyAlignment="1">
      <alignment horizontal="center" vertical="center" wrapText="1"/>
    </xf>
    <xf numFmtId="0" fontId="4" fillId="0" borderId="1" xfId="0" applyNumberFormat="1" applyFont="1" applyFill="1" applyBorder="1" applyAlignment="1" applyProtection="1">
      <alignment horizontal="center" vertical="top" wrapText="1"/>
      <protection/>
    </xf>
    <xf numFmtId="49" fontId="4" fillId="0" borderId="1" xfId="0" applyNumberFormat="1" applyFont="1" applyFill="1" applyBorder="1" applyAlignment="1">
      <alignment horizontal="center" vertical="center"/>
    </xf>
    <xf numFmtId="49" fontId="4" fillId="0" borderId="6" xfId="0" applyNumberFormat="1" applyFont="1" applyFill="1" applyBorder="1" applyAlignment="1" applyProtection="1">
      <alignment horizontal="center" vertical="center"/>
      <protection/>
    </xf>
    <xf numFmtId="49" fontId="4" fillId="0" borderId="1" xfId="0" applyNumberFormat="1" applyFont="1" applyFill="1" applyBorder="1" applyAlignment="1" applyProtection="1">
      <alignment horizontal="center" wrapText="1"/>
      <protection/>
    </xf>
    <xf numFmtId="49" fontId="4" fillId="0" borderId="1" xfId="0" applyNumberFormat="1" applyFont="1" applyFill="1" applyBorder="1" applyAlignment="1" applyProtection="1">
      <alignment horizontal="center" vertical="top" wrapText="1"/>
      <protection/>
    </xf>
    <xf numFmtId="0" fontId="4" fillId="2" borderId="2" xfId="0" applyNumberFormat="1" applyFont="1" applyFill="1" applyBorder="1" applyAlignment="1" applyProtection="1">
      <alignment horizontal="center" vertical="top"/>
      <protection/>
    </xf>
    <xf numFmtId="0" fontId="4" fillId="2" borderId="4" xfId="0" applyNumberFormat="1" applyFont="1" applyFill="1" applyBorder="1" applyAlignment="1" applyProtection="1">
      <alignment horizontal="center" vertical="top" wrapText="1"/>
      <protection/>
    </xf>
    <xf numFmtId="0" fontId="5" fillId="0" borderId="0" xfId="0" applyFont="1" applyFill="1" applyAlignment="1">
      <alignment horizontal="center"/>
    </xf>
    <xf numFmtId="0" fontId="4" fillId="0" borderId="0" xfId="0" applyFont="1" applyFill="1" applyAlignment="1">
      <alignment horizontal="center"/>
    </xf>
    <xf numFmtId="49" fontId="4" fillId="0" borderId="1" xfId="0" applyNumberFormat="1" applyFont="1" applyFill="1" applyBorder="1" applyAlignment="1" applyProtection="1">
      <alignment horizontal="center" vertical="center"/>
      <protection/>
    </xf>
    <xf numFmtId="1" fontId="9" fillId="0" borderId="0" xfId="0" applyNumberFormat="1" applyFont="1" applyAlignment="1">
      <alignment/>
    </xf>
    <xf numFmtId="0" fontId="28" fillId="0" borderId="0" xfId="0" applyFont="1" applyFill="1" applyAlignment="1" applyProtection="1">
      <alignment horizontal="left" vertical="top" wrapText="1"/>
      <protection locked="0"/>
    </xf>
    <xf numFmtId="0" fontId="12" fillId="0" borderId="0" xfId="24" applyFont="1" applyAlignment="1" applyProtection="1">
      <alignment vertical="top" wrapText="1"/>
      <protection locked="0"/>
    </xf>
    <xf numFmtId="0" fontId="8" fillId="0" borderId="0" xfId="24" applyFont="1" applyAlignment="1">
      <alignment horizontal="center" vertical="top" wrapText="1"/>
      <protection/>
    </xf>
    <xf numFmtId="0" fontId="13" fillId="0" borderId="0" xfId="19" applyNumberFormat="1" applyFont="1" applyFill="1" applyBorder="1" applyAlignment="1" applyProtection="1">
      <alignment horizontal="right" vertical="top"/>
      <protection/>
    </xf>
    <xf numFmtId="0" fontId="9" fillId="0" borderId="0" xfId="25" applyFont="1">
      <alignment/>
      <protection/>
    </xf>
    <xf numFmtId="0" fontId="23" fillId="0" borderId="0" xfId="19" applyNumberFormat="1" applyFont="1" applyFill="1" applyBorder="1" applyAlignment="1" applyProtection="1">
      <alignment vertical="top"/>
      <protection/>
    </xf>
    <xf numFmtId="0" fontId="11" fillId="0" borderId="1" xfId="0" applyNumberFormat="1" applyFont="1" applyFill="1" applyBorder="1" applyAlignment="1" applyProtection="1">
      <alignment horizontal="center" vertical="center" wrapText="1"/>
      <protection/>
    </xf>
    <xf numFmtId="0" fontId="15" fillId="0" borderId="7" xfId="0" applyNumberFormat="1" applyFont="1" applyFill="1" applyBorder="1" applyAlignment="1" applyProtection="1">
      <alignment horizontal="center" vertical="center" wrapText="1"/>
      <protection/>
    </xf>
    <xf numFmtId="49" fontId="27" fillId="0" borderId="1" xfId="0" applyNumberFormat="1" applyFont="1" applyFill="1" applyBorder="1" applyAlignment="1" applyProtection="1">
      <alignment horizontal="justify" vertical="top" wrapText="1"/>
      <protection/>
    </xf>
    <xf numFmtId="49" fontId="11" fillId="0" borderId="1" xfId="0" applyNumberFormat="1" applyFont="1" applyFill="1" applyBorder="1" applyAlignment="1" applyProtection="1">
      <alignment horizontal="justify" vertical="top" wrapText="1"/>
      <protection/>
    </xf>
    <xf numFmtId="49" fontId="10" fillId="0" borderId="1" xfId="0" applyNumberFormat="1" applyFont="1" applyFill="1" applyBorder="1" applyAlignment="1" applyProtection="1">
      <alignment horizontal="justify" vertical="top" wrapText="1"/>
      <protection/>
    </xf>
    <xf numFmtId="49" fontId="11" fillId="0" borderId="1" xfId="0" applyNumberFormat="1" applyFont="1" applyFill="1" applyBorder="1" applyAlignment="1" applyProtection="1">
      <alignment horizontal="justify" wrapText="1"/>
      <protection/>
    </xf>
    <xf numFmtId="0" fontId="11" fillId="0" borderId="1" xfId="0" applyNumberFormat="1" applyFont="1" applyFill="1" applyBorder="1" applyAlignment="1" applyProtection="1">
      <alignment horizontal="justify" vertical="top"/>
      <protection/>
    </xf>
    <xf numFmtId="49" fontId="11" fillId="0" borderId="10" xfId="0" applyNumberFormat="1" applyFont="1" applyFill="1" applyBorder="1" applyAlignment="1" applyProtection="1">
      <alignment horizontal="justify" vertical="top" wrapText="1"/>
      <protection/>
    </xf>
    <xf numFmtId="0" fontId="27" fillId="0" borderId="1" xfId="0" applyNumberFormat="1" applyFont="1" applyFill="1" applyBorder="1" applyAlignment="1" applyProtection="1">
      <alignment horizontal="justify" vertical="top" wrapText="1"/>
      <protection/>
    </xf>
    <xf numFmtId="0" fontId="27" fillId="0" borderId="1" xfId="0" applyFont="1" applyBorder="1" applyAlignment="1">
      <alignment horizontal="justify" wrapText="1"/>
    </xf>
    <xf numFmtId="0" fontId="30" fillId="0" borderId="1" xfId="0" applyNumberFormat="1" applyFont="1" applyFill="1" applyBorder="1" applyAlignment="1" applyProtection="1">
      <alignment horizontal="justify" vertical="center" wrapText="1"/>
      <protection/>
    </xf>
    <xf numFmtId="0" fontId="31" fillId="0" borderId="1" xfId="0" applyNumberFormat="1" applyFont="1" applyFill="1" applyBorder="1" applyAlignment="1" applyProtection="1">
      <alignment horizontal="justify" vertical="center" wrapText="1"/>
      <protection/>
    </xf>
    <xf numFmtId="0" fontId="11" fillId="0" borderId="1" xfId="0" applyFont="1" applyBorder="1" applyAlignment="1">
      <alignment horizontal="justify" wrapText="1"/>
    </xf>
    <xf numFmtId="0" fontId="11" fillId="0" borderId="1" xfId="0" applyFont="1" applyBorder="1" applyAlignment="1">
      <alignment horizontal="justify"/>
    </xf>
    <xf numFmtId="49" fontId="11" fillId="0" borderId="2" xfId="0" applyNumberFormat="1" applyFont="1" applyFill="1" applyBorder="1" applyAlignment="1" applyProtection="1">
      <alignment horizontal="justify" vertical="top" wrapText="1"/>
      <protection/>
    </xf>
    <xf numFmtId="49" fontId="5" fillId="0" borderId="6" xfId="0" applyNumberFormat="1" applyFont="1" applyFill="1" applyBorder="1" applyAlignment="1" applyProtection="1">
      <alignment horizontal="center" vertical="center"/>
      <protection/>
    </xf>
    <xf numFmtId="49" fontId="5" fillId="0" borderId="1" xfId="0" applyNumberFormat="1" applyFont="1" applyFill="1" applyBorder="1" applyAlignment="1" applyProtection="1">
      <alignment horizontal="center" vertical="center"/>
      <protection/>
    </xf>
    <xf numFmtId="49" fontId="20" fillId="0" borderId="6" xfId="0" applyNumberFormat="1" applyFont="1" applyFill="1" applyBorder="1" applyAlignment="1" applyProtection="1">
      <alignment horizontal="center" vertical="center"/>
      <protection/>
    </xf>
    <xf numFmtId="49" fontId="20" fillId="0" borderId="1" xfId="0" applyNumberFormat="1" applyFont="1" applyFill="1" applyBorder="1" applyAlignment="1" applyProtection="1">
      <alignment horizontal="center" vertical="center"/>
      <protection/>
    </xf>
    <xf numFmtId="0" fontId="20" fillId="0" borderId="1"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center"/>
      <protection/>
    </xf>
    <xf numFmtId="49" fontId="32" fillId="0" borderId="1" xfId="0" applyNumberFormat="1" applyFont="1" applyFill="1" applyBorder="1" applyAlignment="1" applyProtection="1">
      <alignment horizontal="center" vertical="center"/>
      <protection/>
    </xf>
    <xf numFmtId="0" fontId="5" fillId="0" borderId="1" xfId="0" applyFont="1" applyBorder="1" applyAlignment="1">
      <alignment horizontal="center" vertical="center" wrapText="1"/>
    </xf>
    <xf numFmtId="0" fontId="5" fillId="0" borderId="2" xfId="0" applyNumberFormat="1" applyFont="1" applyFill="1" applyBorder="1" applyAlignment="1" applyProtection="1">
      <alignment horizontal="center" vertical="center"/>
      <protection/>
    </xf>
    <xf numFmtId="49" fontId="5" fillId="0" borderId="2" xfId="0" applyNumberFormat="1" applyFont="1" applyFill="1" applyBorder="1" applyAlignment="1" applyProtection="1">
      <alignment horizontal="center" vertical="center"/>
      <protection/>
    </xf>
    <xf numFmtId="0" fontId="23" fillId="0" borderId="11" xfId="0" applyNumberFormat="1" applyFont="1" applyFill="1" applyBorder="1" applyAlignment="1" applyProtection="1">
      <alignment horizontal="center" vertical="center" wrapText="1"/>
      <protection/>
    </xf>
    <xf numFmtId="0" fontId="23" fillId="0" borderId="10" xfId="0" applyNumberFormat="1" applyFont="1" applyFill="1" applyBorder="1" applyAlignment="1" applyProtection="1">
      <alignment horizontal="center" vertical="center" wrapText="1"/>
      <protection/>
    </xf>
    <xf numFmtId="0" fontId="23" fillId="0" borderId="12" xfId="0" applyNumberFormat="1" applyFont="1" applyFill="1" applyBorder="1" applyAlignment="1" applyProtection="1">
      <alignment horizontal="center" vertical="center" wrapText="1"/>
      <protection/>
    </xf>
    <xf numFmtId="49" fontId="33" fillId="0" borderId="1" xfId="0" applyNumberFormat="1" applyFont="1" applyFill="1" applyBorder="1" applyAlignment="1" applyProtection="1">
      <alignment horizontal="justify" vertical="top" wrapText="1"/>
      <protection/>
    </xf>
    <xf numFmtId="3" fontId="5" fillId="0" borderId="1" xfId="0" applyNumberFormat="1"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3" fontId="4" fillId="0" borderId="1" xfId="0" applyNumberFormat="1" applyFont="1" applyBorder="1" applyAlignment="1" applyProtection="1">
      <alignment horizontal="center" vertical="center"/>
      <protection locked="0"/>
    </xf>
    <xf numFmtId="49" fontId="4" fillId="0" borderId="6"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3" fontId="4" fillId="0" borderId="1" xfId="0" applyNumberFormat="1" applyFont="1" applyFill="1" applyBorder="1" applyAlignment="1" applyProtection="1">
      <alignment horizontal="center" vertical="center"/>
      <protection locked="0"/>
    </xf>
    <xf numFmtId="49" fontId="5" fillId="3" borderId="1" xfId="0" applyNumberFormat="1" applyFont="1" applyFill="1" applyBorder="1" applyAlignment="1">
      <alignment horizontal="center" vertical="center" wrapText="1"/>
    </xf>
    <xf numFmtId="1" fontId="5" fillId="3" borderId="1" xfId="0" applyNumberFormat="1" applyFont="1" applyFill="1" applyBorder="1" applyAlignment="1">
      <alignment horizontal="center" vertical="center" wrapText="1"/>
    </xf>
    <xf numFmtId="2" fontId="9" fillId="0" borderId="0" xfId="0" applyNumberFormat="1" applyFont="1" applyFill="1" applyAlignment="1" applyProtection="1">
      <alignment/>
      <protection locked="0"/>
    </xf>
    <xf numFmtId="0" fontId="3" fillId="0" borderId="13" xfId="0" applyNumberFormat="1" applyFont="1" applyFill="1" applyBorder="1" applyAlignment="1" applyProtection="1">
      <alignment horizontal="center" vertical="center" wrapText="1"/>
      <protection/>
    </xf>
    <xf numFmtId="3" fontId="8" fillId="0" borderId="2" xfId="0" applyNumberFormat="1" applyFont="1" applyFill="1" applyBorder="1" applyAlignment="1" applyProtection="1">
      <alignment horizontal="right" vertical="center" wrapText="1"/>
      <protection/>
    </xf>
    <xf numFmtId="3" fontId="3" fillId="0" borderId="2" xfId="0" applyNumberFormat="1" applyFont="1" applyFill="1" applyBorder="1" applyAlignment="1" applyProtection="1">
      <alignment horizontal="right" vertical="center" wrapText="1"/>
      <protection/>
    </xf>
    <xf numFmtId="191" fontId="21" fillId="0" borderId="2" xfId="0" applyNumberFormat="1" applyFont="1" applyBorder="1" applyAlignment="1">
      <alignment vertical="center" wrapText="1"/>
    </xf>
    <xf numFmtId="191" fontId="21" fillId="0" borderId="14" xfId="0" applyNumberFormat="1" applyFont="1" applyBorder="1" applyAlignment="1">
      <alignment vertical="center" wrapText="1"/>
    </xf>
    <xf numFmtId="0" fontId="3" fillId="0" borderId="1" xfId="0" applyFont="1" applyBorder="1" applyAlignment="1">
      <alignment horizontal="justify" vertical="center" wrapText="1"/>
    </xf>
    <xf numFmtId="0" fontId="8" fillId="0" borderId="1" xfId="0" applyNumberFormat="1" applyFont="1" applyFill="1" applyBorder="1" applyAlignment="1" applyProtection="1">
      <alignment horizontal="justify" vertical="center" wrapText="1"/>
      <protection/>
    </xf>
    <xf numFmtId="0" fontId="3" fillId="0" borderId="1" xfId="0" applyNumberFormat="1" applyFont="1" applyFill="1" applyBorder="1" applyAlignment="1" applyProtection="1">
      <alignment horizontal="justify" vertical="center" wrapText="1"/>
      <protection/>
    </xf>
    <xf numFmtId="0" fontId="3" fillId="0" borderId="1" xfId="0" applyNumberFormat="1" applyFont="1" applyFill="1" applyBorder="1" applyAlignment="1" applyProtection="1">
      <alignment horizontal="justify" vertical="center" wrapText="1"/>
      <protection/>
    </xf>
    <xf numFmtId="0" fontId="3" fillId="0" borderId="1" xfId="0" applyNumberFormat="1" applyFont="1" applyBorder="1" applyAlignment="1">
      <alignment horizontal="justify" vertical="center" wrapText="1"/>
    </xf>
    <xf numFmtId="0" fontId="23" fillId="0" borderId="0" xfId="0" applyNumberFormat="1" applyFont="1" applyFill="1" applyBorder="1" applyAlignment="1" applyProtection="1">
      <alignment horizontal="center" vertical="center" wrapText="1"/>
      <protection/>
    </xf>
    <xf numFmtId="1" fontId="4" fillId="0" borderId="1" xfId="0" applyNumberFormat="1" applyFont="1" applyFill="1" applyBorder="1" applyAlignment="1">
      <alignment horizontal="center" vertical="center" wrapText="1"/>
    </xf>
    <xf numFmtId="3" fontId="3" fillId="0" borderId="0" xfId="0" applyNumberFormat="1" applyFont="1" applyFill="1" applyAlignment="1" applyProtection="1">
      <alignment wrapText="1"/>
      <protection/>
    </xf>
    <xf numFmtId="0" fontId="34" fillId="0" borderId="1" xfId="0" applyNumberFormat="1" applyFont="1" applyFill="1" applyBorder="1" applyAlignment="1" applyProtection="1">
      <alignment horizontal="justify" vertical="center" wrapText="1"/>
      <protection/>
    </xf>
    <xf numFmtId="0" fontId="11" fillId="3" borderId="4" xfId="0" applyFont="1" applyFill="1" applyBorder="1" applyAlignment="1">
      <alignment horizontal="center" vertical="center" wrapText="1"/>
    </xf>
    <xf numFmtId="205" fontId="10" fillId="0" borderId="1" xfId="0" applyNumberFormat="1" applyFont="1" applyFill="1" applyBorder="1" applyAlignment="1">
      <alignment horizontal="center" vertical="center" wrapText="1"/>
    </xf>
    <xf numFmtId="0" fontId="9" fillId="0" borderId="1" xfId="23" applyFont="1" applyBorder="1" applyAlignment="1">
      <alignment vertical="center"/>
      <protection/>
    </xf>
    <xf numFmtId="0" fontId="9" fillId="0" borderId="1" xfId="23" applyFont="1" applyBorder="1" applyAlignment="1">
      <alignment vertical="center" wrapText="1"/>
      <protection/>
    </xf>
    <xf numFmtId="49" fontId="27" fillId="0" borderId="1" xfId="0" applyNumberFormat="1" applyFont="1" applyFill="1" applyBorder="1" applyAlignment="1" applyProtection="1">
      <alignment horizontal="justify" wrapText="1"/>
      <protection/>
    </xf>
    <xf numFmtId="49" fontId="12" fillId="0" borderId="1" xfId="0" applyNumberFormat="1" applyFont="1" applyFill="1" applyBorder="1" applyAlignment="1">
      <alignment horizontal="center" vertical="center" wrapText="1"/>
    </xf>
    <xf numFmtId="1" fontId="4" fillId="0" borderId="1" xfId="0" applyNumberFormat="1" applyFont="1" applyBorder="1" applyAlignment="1">
      <alignment horizontal="center"/>
    </xf>
    <xf numFmtId="1" fontId="5" fillId="3" borderId="1" xfId="0" applyNumberFormat="1" applyFont="1" applyFill="1" applyBorder="1" applyAlignment="1">
      <alignment horizontal="center"/>
    </xf>
    <xf numFmtId="0" fontId="5" fillId="3" borderId="1" xfId="0" applyNumberFormat="1" applyFont="1" applyFill="1" applyBorder="1" applyAlignment="1" applyProtection="1">
      <alignment horizontal="left" vertical="top"/>
      <protection/>
    </xf>
    <xf numFmtId="0" fontId="9"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xf>
    <xf numFmtId="49" fontId="4" fillId="0" borderId="1" xfId="0" applyNumberFormat="1" applyFont="1" applyFill="1" applyBorder="1" applyAlignment="1" applyProtection="1">
      <alignment horizontal="center" vertical="center"/>
      <protection locked="0"/>
    </xf>
    <xf numFmtId="205" fontId="11"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49" fontId="10" fillId="0" borderId="1" xfId="0" applyNumberFormat="1" applyFont="1" applyBorder="1" applyAlignment="1">
      <alignment horizontal="center" vertical="center" wrapText="1"/>
    </xf>
    <xf numFmtId="0" fontId="10" fillId="0" borderId="1" xfId="0" applyFont="1" applyBorder="1" applyAlignment="1">
      <alignment horizontal="left" vertical="center" wrapText="1"/>
    </xf>
    <xf numFmtId="0" fontId="10" fillId="0" borderId="1" xfId="21" applyFont="1" applyBorder="1" applyAlignment="1">
      <alignment horizontal="left" vertical="center" wrapText="1"/>
      <protection/>
    </xf>
    <xf numFmtId="205" fontId="5" fillId="3" borderId="1" xfId="0" applyNumberFormat="1" applyFont="1" applyFill="1" applyBorder="1" applyAlignment="1">
      <alignment horizontal="center" vertical="center" wrapText="1"/>
    </xf>
    <xf numFmtId="0" fontId="9" fillId="0" borderId="0" xfId="21" applyFont="1">
      <alignment/>
      <protection/>
    </xf>
    <xf numFmtId="0" fontId="9" fillId="0" borderId="0" xfId="21" applyFont="1" applyAlignment="1">
      <alignment horizontal="right"/>
      <protection/>
    </xf>
    <xf numFmtId="0" fontId="11" fillId="0" borderId="1" xfId="0" applyFont="1" applyBorder="1" applyAlignment="1" applyProtection="1">
      <alignment horizontal="center" vertical="center" wrapText="1"/>
      <protection locked="0"/>
    </xf>
    <xf numFmtId="49" fontId="10" fillId="0" borderId="1" xfId="0" applyNumberFormat="1" applyFont="1" applyFill="1" applyBorder="1" applyAlignment="1">
      <alignment horizontal="center" vertical="center"/>
    </xf>
    <xf numFmtId="0" fontId="9" fillId="0" borderId="0" xfId="0" applyFont="1" applyFill="1" applyAlignment="1">
      <alignment/>
    </xf>
    <xf numFmtId="205" fontId="9" fillId="0" borderId="0" xfId="0" applyNumberFormat="1" applyFont="1" applyAlignment="1">
      <alignment/>
    </xf>
    <xf numFmtId="49" fontId="9" fillId="0" borderId="1" xfId="0" applyNumberFormat="1" applyFont="1" applyBorder="1" applyAlignment="1" applyProtection="1">
      <alignment horizontal="center" vertical="center" wrapText="1"/>
      <protection locked="0"/>
    </xf>
    <xf numFmtId="0" fontId="11" fillId="3" borderId="1" xfId="21" applyFont="1" applyFill="1" applyBorder="1" applyAlignment="1">
      <alignment horizontal="center" vertical="center" wrapText="1"/>
      <protection/>
    </xf>
    <xf numFmtId="49" fontId="3" fillId="0" borderId="1" xfId="0" applyNumberFormat="1" applyFont="1" applyBorder="1" applyAlignment="1">
      <alignment horizontal="justify" wrapText="1"/>
    </xf>
    <xf numFmtId="0" fontId="10" fillId="0" borderId="1" xfId="21" applyFont="1" applyBorder="1" applyAlignment="1">
      <alignment horizontal="center" vertical="center" wrapText="1"/>
      <protection/>
    </xf>
    <xf numFmtId="49" fontId="11" fillId="3" borderId="1" xfId="0" applyNumberFormat="1" applyFont="1" applyFill="1" applyBorder="1" applyAlignment="1">
      <alignment horizontal="center" vertical="center" wrapText="1"/>
    </xf>
    <xf numFmtId="0" fontId="11" fillId="3" borderId="1" xfId="0" applyFont="1" applyFill="1" applyBorder="1" applyAlignment="1">
      <alignment horizontal="center" vertical="center" wrapText="1"/>
    </xf>
    <xf numFmtId="205" fontId="11" fillId="3" borderId="1" xfId="0" applyNumberFormat="1" applyFont="1" applyFill="1" applyBorder="1" applyAlignment="1">
      <alignment horizontal="center" vertical="center" wrapText="1"/>
    </xf>
    <xf numFmtId="0" fontId="10" fillId="0" borderId="1" xfId="0" applyFont="1" applyBorder="1" applyAlignment="1">
      <alignment horizontal="justify" vertical="center" wrapText="1"/>
    </xf>
    <xf numFmtId="49" fontId="11" fillId="3" borderId="1" xfId="21" applyNumberFormat="1" applyFont="1" applyFill="1" applyBorder="1" applyAlignment="1">
      <alignment horizontal="center" vertical="center" wrapText="1"/>
      <protection/>
    </xf>
    <xf numFmtId="49" fontId="11" fillId="3" borderId="1" xfId="0" applyNumberFormat="1" applyFont="1" applyFill="1" applyBorder="1" applyAlignment="1" applyProtection="1">
      <alignment horizontal="center" vertical="top" wrapText="1"/>
      <protection/>
    </xf>
    <xf numFmtId="49" fontId="10" fillId="0" borderId="1" xfId="21" applyNumberFormat="1" applyFont="1" applyBorder="1" applyAlignment="1">
      <alignment horizontal="center" vertical="center" wrapText="1"/>
      <protection/>
    </xf>
    <xf numFmtId="49" fontId="10" fillId="0" borderId="1" xfId="0" applyNumberFormat="1" applyFont="1" applyFill="1" applyBorder="1" applyAlignment="1">
      <alignment horizontal="center" vertical="center" wrapText="1"/>
    </xf>
    <xf numFmtId="49" fontId="11" fillId="3" borderId="1" xfId="0" applyNumberFormat="1" applyFont="1" applyFill="1" applyBorder="1" applyAlignment="1">
      <alignment horizontal="center" vertical="center"/>
    </xf>
    <xf numFmtId="205" fontId="5" fillId="3" borderId="1" xfId="0" applyNumberFormat="1" applyFont="1" applyFill="1" applyBorder="1" applyAlignment="1">
      <alignment vertical="center" wrapText="1"/>
    </xf>
    <xf numFmtId="0" fontId="11"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3" fontId="16" fillId="3" borderId="1" xfId="0" applyNumberFormat="1" applyFont="1" applyFill="1" applyBorder="1" applyAlignment="1">
      <alignment horizontal="right" vertical="center" wrapText="1"/>
    </xf>
    <xf numFmtId="49" fontId="4" fillId="0" borderId="15" xfId="0" applyNumberFormat="1" applyFont="1" applyFill="1" applyBorder="1" applyAlignment="1" applyProtection="1">
      <alignment horizontal="center" vertical="center"/>
      <protection/>
    </xf>
    <xf numFmtId="49" fontId="4" fillId="0" borderId="16" xfId="0" applyNumberFormat="1" applyFont="1" applyFill="1" applyBorder="1" applyAlignment="1" applyProtection="1">
      <alignment horizontal="center" vertical="center"/>
      <protection/>
    </xf>
    <xf numFmtId="0" fontId="4" fillId="2" borderId="17" xfId="0" applyNumberFormat="1" applyFont="1" applyFill="1" applyBorder="1" applyAlignment="1" applyProtection="1">
      <alignment horizontal="center" vertical="top" wrapText="1"/>
      <protection/>
    </xf>
    <xf numFmtId="49" fontId="11" fillId="3" borderId="1" xfId="0" applyNumberFormat="1" applyFont="1" applyFill="1" applyBorder="1" applyAlignment="1" applyProtection="1">
      <alignment horizontal="center" vertical="center" wrapText="1"/>
      <protection locked="0"/>
    </xf>
    <xf numFmtId="49" fontId="10" fillId="3" borderId="1" xfId="0" applyNumberFormat="1" applyFont="1" applyFill="1" applyBorder="1" applyAlignment="1" applyProtection="1">
      <alignment horizontal="center" vertical="center" wrapText="1"/>
      <protection locked="0"/>
    </xf>
    <xf numFmtId="0" fontId="10" fillId="3" borderId="1" xfId="21" applyFont="1" applyFill="1" applyBorder="1" applyAlignment="1">
      <alignment horizontal="center" vertical="center" wrapText="1"/>
      <protection/>
    </xf>
    <xf numFmtId="0" fontId="10" fillId="0" borderId="0" xfId="0" applyFont="1" applyAlignment="1">
      <alignment/>
    </xf>
    <xf numFmtId="49" fontId="10" fillId="0" borderId="1" xfId="0" applyNumberFormat="1" applyFont="1" applyBorder="1" applyAlignment="1">
      <alignment horizontal="center" vertical="center"/>
    </xf>
    <xf numFmtId="49" fontId="10" fillId="0" borderId="1"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vertical="center"/>
      <protection/>
    </xf>
    <xf numFmtId="0" fontId="3" fillId="0" borderId="1" xfId="0" applyFont="1" applyFill="1" applyBorder="1" applyAlignment="1">
      <alignment horizontal="justify" vertical="center" wrapText="1"/>
    </xf>
    <xf numFmtId="0" fontId="3" fillId="0" borderId="0" xfId="21" applyFont="1">
      <alignment/>
      <protection/>
    </xf>
    <xf numFmtId="49" fontId="3" fillId="0" borderId="1" xfId="0" applyNumberFormat="1" applyFont="1" applyFill="1" applyBorder="1" applyAlignment="1" applyProtection="1">
      <alignment horizontal="left" vertical="top" wrapText="1"/>
      <protection/>
    </xf>
    <xf numFmtId="2" fontId="3" fillId="0" borderId="1" xfId="20" applyNumberFormat="1" applyFont="1" applyBorder="1" applyAlignment="1">
      <alignment vertical="center" wrapText="1"/>
      <protection/>
    </xf>
    <xf numFmtId="2" fontId="3" fillId="0" borderId="1" xfId="20" applyNumberFormat="1" applyFont="1" applyBorder="1" applyAlignment="1" quotePrefix="1">
      <alignment vertical="center" wrapText="1"/>
      <protection/>
    </xf>
    <xf numFmtId="0" fontId="36" fillId="0" borderId="1" xfId="0" applyFont="1" applyFill="1" applyBorder="1" applyAlignment="1">
      <alignment horizontal="center" vertical="center" wrapText="1"/>
    </xf>
    <xf numFmtId="0" fontId="36" fillId="0" borderId="0" xfId="0" applyFont="1" applyAlignment="1">
      <alignment/>
    </xf>
    <xf numFmtId="3" fontId="37" fillId="0" borderId="0" xfId="0" applyNumberFormat="1" applyFont="1" applyAlignment="1">
      <alignment/>
    </xf>
    <xf numFmtId="49" fontId="16" fillId="3" borderId="1" xfId="0" applyNumberFormat="1" applyFont="1" applyFill="1" applyBorder="1" applyAlignment="1">
      <alignment horizontal="center" vertical="center"/>
    </xf>
    <xf numFmtId="49" fontId="16" fillId="3" borderId="1" xfId="0" applyNumberFormat="1" applyFont="1" applyFill="1" applyBorder="1" applyAlignment="1">
      <alignment horizontal="center" vertical="center" wrapText="1"/>
    </xf>
    <xf numFmtId="3" fontId="4" fillId="0" borderId="1" xfId="0" applyNumberFormat="1" applyFont="1" applyFill="1" applyBorder="1" applyAlignment="1" applyProtection="1">
      <alignment horizontal="center" vertical="center"/>
      <protection/>
    </xf>
    <xf numFmtId="49" fontId="27" fillId="0" borderId="1" xfId="0" applyNumberFormat="1" applyFont="1" applyFill="1" applyBorder="1" applyAlignment="1">
      <alignment horizontal="center" vertical="center"/>
    </xf>
    <xf numFmtId="49" fontId="27"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49" fontId="27" fillId="0" borderId="1" xfId="0" applyNumberFormat="1" applyFont="1" applyFill="1" applyBorder="1" applyAlignment="1" applyProtection="1">
      <alignment horizontal="center" vertical="center"/>
      <protection locked="0"/>
    </xf>
    <xf numFmtId="0" fontId="27" fillId="0" borderId="1" xfId="0" applyFont="1" applyFill="1" applyBorder="1" applyAlignment="1" applyProtection="1">
      <alignment horizontal="center" wrapText="1"/>
      <protection locked="0"/>
    </xf>
    <xf numFmtId="3" fontId="5" fillId="0" borderId="1" xfId="0" applyNumberFormat="1" applyFont="1" applyBorder="1" applyAlignment="1" applyProtection="1">
      <alignment horizontal="center" vertical="center"/>
      <protection/>
    </xf>
    <xf numFmtId="49" fontId="5" fillId="4" borderId="1" xfId="0" applyNumberFormat="1" applyFont="1" applyFill="1" applyBorder="1" applyAlignment="1" applyProtection="1">
      <alignment horizontal="center" vertical="center"/>
      <protection locked="0"/>
    </xf>
    <xf numFmtId="0" fontId="5" fillId="4" borderId="1" xfId="0" applyFont="1" applyFill="1" applyBorder="1" applyAlignment="1" applyProtection="1">
      <alignment horizontal="center" vertical="center"/>
      <protection locked="0"/>
    </xf>
    <xf numFmtId="1" fontId="5" fillId="4" borderId="1" xfId="0" applyNumberFormat="1" applyFont="1" applyFill="1" applyBorder="1" applyAlignment="1">
      <alignment horizontal="center" vertical="center" wrapText="1"/>
    </xf>
    <xf numFmtId="0" fontId="23" fillId="0" borderId="1" xfId="25" applyFont="1" applyBorder="1" applyAlignment="1">
      <alignment horizontal="center" vertical="center" wrapText="1"/>
      <protection/>
    </xf>
    <xf numFmtId="0" fontId="23" fillId="4" borderId="1" xfId="25" applyFont="1" applyFill="1" applyBorder="1" applyAlignment="1">
      <alignment horizontal="center" vertical="center" wrapText="1"/>
      <protection/>
    </xf>
    <xf numFmtId="0" fontId="12" fillId="0" borderId="1" xfId="25" applyFont="1" applyBorder="1" applyAlignment="1">
      <alignment vertical="center"/>
      <protection/>
    </xf>
    <xf numFmtId="0" fontId="12" fillId="0" borderId="1" xfId="25" applyFont="1" applyBorder="1" applyAlignment="1">
      <alignment vertical="center" wrapText="1"/>
      <protection/>
    </xf>
    <xf numFmtId="3" fontId="12" fillId="4" borderId="1" xfId="25" applyNumberFormat="1" applyFont="1" applyFill="1" applyBorder="1" applyAlignment="1">
      <alignment vertical="center"/>
      <protection/>
    </xf>
    <xf numFmtId="3" fontId="12" fillId="0" borderId="1" xfId="25" applyNumberFormat="1" applyFont="1" applyBorder="1" applyAlignment="1">
      <alignment vertical="center"/>
      <protection/>
    </xf>
    <xf numFmtId="0" fontId="9" fillId="0" borderId="1" xfId="25" applyFont="1" applyBorder="1" applyAlignment="1">
      <alignment vertical="center"/>
      <protection/>
    </xf>
    <xf numFmtId="0" fontId="9" fillId="0" borderId="1" xfId="25" applyFont="1" applyBorder="1" applyAlignment="1">
      <alignment vertical="center" wrapText="1"/>
      <protection/>
    </xf>
    <xf numFmtId="3" fontId="9" fillId="4" borderId="1" xfId="25" applyNumberFormat="1" applyFont="1" applyFill="1" applyBorder="1" applyAlignment="1">
      <alignment vertical="center"/>
      <protection/>
    </xf>
    <xf numFmtId="3" fontId="9" fillId="0" borderId="1" xfId="25" applyNumberFormat="1" applyFont="1" applyBorder="1" applyAlignment="1">
      <alignment vertical="center"/>
      <protection/>
    </xf>
    <xf numFmtId="0" fontId="9" fillId="0" borderId="0" xfId="0" applyFont="1" applyAlignment="1" applyProtection="1">
      <alignment/>
      <protection locked="0"/>
    </xf>
    <xf numFmtId="0" fontId="9" fillId="0" borderId="0" xfId="0" applyFont="1" applyAlignment="1" applyProtection="1">
      <alignment horizontal="left" vertical="top" wrapText="1"/>
      <protection locked="0"/>
    </xf>
    <xf numFmtId="0" fontId="17" fillId="0" borderId="0" xfId="0" applyFont="1" applyBorder="1" applyAlignment="1" applyProtection="1">
      <alignment horizontal="center" vertical="center"/>
      <protection locked="0"/>
    </xf>
    <xf numFmtId="0" fontId="10" fillId="0" borderId="0" xfId="0" applyFont="1" applyBorder="1" applyAlignment="1">
      <alignment horizontal="center"/>
    </xf>
    <xf numFmtId="49" fontId="12" fillId="0" borderId="1" xfId="0" applyNumberFormat="1" applyFont="1" applyBorder="1" applyAlignment="1" applyProtection="1">
      <alignment horizontal="center" vertical="center" wrapText="1"/>
      <protection locked="0"/>
    </xf>
    <xf numFmtId="49" fontId="11" fillId="0" borderId="1" xfId="0" applyNumberFormat="1" applyFont="1" applyBorder="1" applyAlignment="1" applyProtection="1">
      <alignment horizontal="center" vertical="center" wrapText="1"/>
      <protection locked="0"/>
    </xf>
    <xf numFmtId="0" fontId="31" fillId="0" borderId="1" xfId="0" applyFont="1" applyBorder="1" applyAlignment="1" applyProtection="1">
      <alignment horizontal="center" vertical="center" wrapText="1"/>
      <protection locked="0"/>
    </xf>
    <xf numFmtId="0" fontId="11" fillId="0" borderId="0" xfId="0" applyFont="1" applyAlignment="1">
      <alignment/>
    </xf>
    <xf numFmtId="0" fontId="16" fillId="5" borderId="0" xfId="0" applyFont="1" applyFill="1" applyAlignment="1">
      <alignment/>
    </xf>
    <xf numFmtId="49" fontId="16" fillId="3" borderId="1" xfId="0" applyNumberFormat="1" applyFont="1" applyFill="1" applyBorder="1" applyAlignment="1" applyProtection="1">
      <alignment horizontal="center" vertical="center" wrapText="1"/>
      <protection locked="0"/>
    </xf>
    <xf numFmtId="0" fontId="16" fillId="3" borderId="1" xfId="0" applyFont="1" applyFill="1" applyBorder="1" applyAlignment="1">
      <alignment horizontal="center" vertical="center" wrapText="1"/>
    </xf>
    <xf numFmtId="0" fontId="16" fillId="3" borderId="1" xfId="0" applyFont="1" applyFill="1" applyBorder="1" applyAlignment="1">
      <alignment horizontal="centerContinuous" vertical="center" wrapText="1"/>
    </xf>
    <xf numFmtId="0" fontId="16" fillId="0" borderId="0" xfId="0" applyFont="1" applyFill="1" applyAlignment="1">
      <alignment/>
    </xf>
    <xf numFmtId="49" fontId="20" fillId="0" borderId="1" xfId="0" applyNumberFormat="1" applyFont="1" applyFill="1" applyBorder="1" applyAlignment="1">
      <alignment horizontal="center" vertical="center"/>
    </xf>
    <xf numFmtId="49" fontId="20" fillId="0" borderId="1" xfId="0" applyNumberFormat="1" applyFont="1" applyBorder="1" applyAlignment="1">
      <alignment horizontal="center" vertical="center"/>
    </xf>
    <xf numFmtId="49" fontId="4" fillId="0" borderId="1" xfId="0" applyNumberFormat="1" applyFont="1" applyBorder="1" applyAlignment="1">
      <alignment horizontal="center" wrapText="1"/>
    </xf>
    <xf numFmtId="3" fontId="9" fillId="0" borderId="0" xfId="0" applyNumberFormat="1" applyFont="1" applyFill="1" applyAlignment="1">
      <alignment/>
    </xf>
    <xf numFmtId="0" fontId="22" fillId="0" borderId="0" xfId="0" applyFont="1" applyFill="1" applyAlignment="1">
      <alignment/>
    </xf>
    <xf numFmtId="3" fontId="16" fillId="3" borderId="1" xfId="0" applyNumberFormat="1" applyFont="1" applyFill="1" applyBorder="1" applyAlignment="1">
      <alignment horizontal="right" vertical="center"/>
    </xf>
    <xf numFmtId="49" fontId="4" fillId="0" borderId="2" xfId="0" applyNumberFormat="1" applyFont="1" applyFill="1" applyBorder="1" applyAlignment="1">
      <alignment horizontal="center" vertical="center"/>
    </xf>
    <xf numFmtId="3" fontId="4" fillId="0" borderId="1" xfId="0" applyNumberFormat="1" applyFont="1" applyFill="1" applyBorder="1" applyAlignment="1">
      <alignment horizontal="right" vertical="center"/>
    </xf>
    <xf numFmtId="3" fontId="4" fillId="0" borderId="1" xfId="0" applyNumberFormat="1" applyFont="1" applyFill="1" applyBorder="1" applyAlignment="1">
      <alignment horizontal="right" vertical="center" wrapText="1"/>
    </xf>
    <xf numFmtId="49" fontId="4" fillId="0" borderId="4"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3" fontId="4" fillId="0" borderId="1" xfId="0" applyNumberFormat="1" applyFont="1" applyBorder="1" applyAlignment="1">
      <alignment horizontal="right" vertical="center"/>
    </xf>
    <xf numFmtId="49" fontId="5" fillId="3" borderId="1" xfId="0" applyNumberFormat="1" applyFont="1" applyFill="1" applyBorder="1" applyAlignment="1">
      <alignment horizontal="center" vertical="center"/>
    </xf>
    <xf numFmtId="3" fontId="5" fillId="3" borderId="1" xfId="0" applyNumberFormat="1" applyFont="1" applyFill="1" applyBorder="1" applyAlignment="1">
      <alignment horizontal="right" vertical="center"/>
    </xf>
    <xf numFmtId="210" fontId="4" fillId="0" borderId="1" xfId="0" applyNumberFormat="1" applyFont="1" applyBorder="1" applyAlignment="1">
      <alignment vertical="center"/>
    </xf>
    <xf numFmtId="180" fontId="9" fillId="0" borderId="0" xfId="0" applyNumberFormat="1" applyFont="1" applyFill="1" applyAlignment="1" applyProtection="1">
      <alignment/>
      <protection locked="0"/>
    </xf>
    <xf numFmtId="49" fontId="9" fillId="0" borderId="0" xfId="0" applyNumberFormat="1" applyFont="1" applyFill="1" applyAlignment="1" applyProtection="1">
      <alignment horizontal="center"/>
      <protection locked="0"/>
    </xf>
    <xf numFmtId="180" fontId="9" fillId="0" borderId="0" xfId="0" applyNumberFormat="1" applyFont="1" applyAlignment="1" applyProtection="1">
      <alignment/>
      <protection locked="0"/>
    </xf>
    <xf numFmtId="0" fontId="9" fillId="0" borderId="0" xfId="0" applyFont="1" applyAlignment="1">
      <alignment horizontal="left" vertical="top" wrapText="1"/>
    </xf>
    <xf numFmtId="0" fontId="4" fillId="0" borderId="0" xfId="0" applyFont="1" applyAlignment="1" applyProtection="1">
      <alignment horizontal="center" vertical="center"/>
      <protection locked="0"/>
    </xf>
    <xf numFmtId="0" fontId="10" fillId="0" borderId="0" xfId="0" applyFont="1" applyAlignment="1" applyProtection="1">
      <alignment horizontal="center" vertical="top" wrapText="1"/>
      <protection locked="0"/>
    </xf>
    <xf numFmtId="0" fontId="4" fillId="0" borderId="0" xfId="0" applyFont="1" applyAlignment="1" applyProtection="1">
      <alignment horizontal="center"/>
      <protection locked="0"/>
    </xf>
    <xf numFmtId="0" fontId="4" fillId="0" borderId="0" xfId="0" applyFont="1" applyBorder="1" applyAlignment="1">
      <alignment horizontal="center"/>
    </xf>
    <xf numFmtId="0" fontId="13" fillId="0" borderId="0" xfId="0" applyFont="1" applyFill="1" applyAlignment="1">
      <alignment/>
    </xf>
    <xf numFmtId="0" fontId="38" fillId="0" borderId="1" xfId="0" applyFont="1" applyBorder="1" applyAlignment="1" applyProtection="1">
      <alignment horizontal="center" vertical="center" wrapText="1"/>
      <protection locked="0"/>
    </xf>
    <xf numFmtId="0" fontId="38" fillId="0" borderId="10" xfId="0" applyFont="1" applyBorder="1" applyAlignment="1">
      <alignment horizontal="center" vertical="center" wrapText="1"/>
    </xf>
    <xf numFmtId="0" fontId="39" fillId="0" borderId="10" xfId="0" applyFont="1" applyBorder="1" applyAlignment="1">
      <alignment horizontal="center" vertical="center" wrapText="1"/>
    </xf>
    <xf numFmtId="1" fontId="15" fillId="0" borderId="0" xfId="0" applyNumberFormat="1" applyFont="1" applyAlignment="1">
      <alignment/>
    </xf>
    <xf numFmtId="0" fontId="15" fillId="0" borderId="18" xfId="0" applyFont="1" applyBorder="1" applyAlignment="1">
      <alignment horizontal="center" vertical="center" wrapText="1"/>
    </xf>
    <xf numFmtId="0" fontId="15" fillId="0" borderId="0" xfId="0" applyFont="1" applyFill="1" applyAlignment="1">
      <alignment/>
    </xf>
    <xf numFmtId="1" fontId="16" fillId="5" borderId="0" xfId="0" applyNumberFormat="1" applyFont="1" applyFill="1" applyAlignment="1">
      <alignment/>
    </xf>
    <xf numFmtId="49" fontId="5" fillId="3" borderId="19" xfId="0" applyNumberFormat="1" applyFont="1" applyFill="1" applyBorder="1" applyAlignment="1">
      <alignment horizontal="center" vertical="center" wrapText="1"/>
    </xf>
    <xf numFmtId="49" fontId="5" fillId="3" borderId="9" xfId="0" applyNumberFormat="1" applyFont="1" applyFill="1" applyBorder="1" applyAlignment="1">
      <alignment horizontal="center" vertical="center" wrapText="1"/>
    </xf>
    <xf numFmtId="0" fontId="11" fillId="3" borderId="9" xfId="0" applyFont="1" applyFill="1" applyBorder="1" applyAlignment="1">
      <alignment horizontal="justify" wrapText="1"/>
    </xf>
    <xf numFmtId="3" fontId="5" fillId="3" borderId="9" xfId="0" applyNumberFormat="1" applyFont="1" applyFill="1" applyBorder="1" applyAlignment="1">
      <alignment horizontal="center" wrapText="1"/>
    </xf>
    <xf numFmtId="3" fontId="5" fillId="3" borderId="20" xfId="0" applyNumberFormat="1" applyFont="1" applyFill="1" applyBorder="1" applyAlignment="1">
      <alignment horizontal="center" wrapText="1"/>
    </xf>
    <xf numFmtId="0" fontId="16" fillId="0" borderId="0" xfId="0" applyFont="1" applyFill="1" applyAlignment="1">
      <alignment/>
    </xf>
    <xf numFmtId="1" fontId="12" fillId="0" borderId="0" xfId="0" applyNumberFormat="1" applyFont="1" applyFill="1" applyAlignment="1">
      <alignment/>
    </xf>
    <xf numFmtId="49" fontId="5" fillId="3" borderId="6" xfId="0" applyNumberFormat="1" applyFont="1" applyFill="1" applyBorder="1" applyAlignment="1">
      <alignment horizontal="center" vertical="center"/>
    </xf>
    <xf numFmtId="0" fontId="11" fillId="3" borderId="1" xfId="0" applyFont="1" applyFill="1" applyBorder="1" applyAlignment="1">
      <alignment horizontal="justify" wrapText="1"/>
    </xf>
    <xf numFmtId="3" fontId="5" fillId="3" borderId="1" xfId="0" applyNumberFormat="1" applyFont="1" applyFill="1" applyBorder="1" applyAlignment="1">
      <alignment horizontal="center" wrapText="1"/>
    </xf>
    <xf numFmtId="3" fontId="5" fillId="3" borderId="7" xfId="0" applyNumberFormat="1" applyFont="1" applyFill="1" applyBorder="1" applyAlignment="1">
      <alignment horizontal="center" wrapText="1"/>
    </xf>
    <xf numFmtId="0" fontId="12" fillId="0" borderId="0" xfId="0" applyFont="1" applyFill="1" applyAlignment="1">
      <alignment/>
    </xf>
    <xf numFmtId="1" fontId="12" fillId="0" borderId="0" xfId="0" applyNumberFormat="1" applyFont="1" applyFill="1" applyAlignment="1">
      <alignment/>
    </xf>
    <xf numFmtId="49" fontId="5" fillId="0" borderId="6" xfId="0" applyNumberFormat="1" applyFont="1" applyBorder="1" applyAlignment="1">
      <alignment horizontal="center" vertical="center"/>
    </xf>
    <xf numFmtId="49" fontId="5" fillId="0" borderId="1" xfId="0" applyNumberFormat="1" applyFont="1" applyBorder="1" applyAlignment="1">
      <alignment horizontal="center" vertical="center"/>
    </xf>
    <xf numFmtId="49" fontId="11" fillId="0" borderId="1" xfId="0" applyNumberFormat="1" applyFont="1" applyBorder="1" applyAlignment="1">
      <alignment horizontal="justify" wrapText="1"/>
    </xf>
    <xf numFmtId="3" fontId="5" fillId="0" borderId="1" xfId="0" applyNumberFormat="1" applyFont="1" applyBorder="1" applyAlignment="1">
      <alignment horizontal="center" wrapText="1"/>
    </xf>
    <xf numFmtId="3" fontId="5" fillId="0" borderId="7" xfId="0" applyNumberFormat="1" applyFont="1" applyFill="1" applyBorder="1" applyAlignment="1">
      <alignment horizontal="center"/>
    </xf>
    <xf numFmtId="0" fontId="12" fillId="0" borderId="0" xfId="0" applyFont="1" applyFill="1" applyAlignment="1">
      <alignment/>
    </xf>
    <xf numFmtId="49" fontId="11" fillId="0" borderId="1" xfId="0" applyNumberFormat="1" applyFont="1" applyBorder="1" applyAlignment="1">
      <alignment horizontal="justify"/>
    </xf>
    <xf numFmtId="3" fontId="5" fillId="0" borderId="7" xfId="0" applyNumberFormat="1" applyFont="1" applyBorder="1" applyAlignment="1">
      <alignment horizontal="center" wrapText="1"/>
    </xf>
    <xf numFmtId="49" fontId="32" fillId="0" borderId="6" xfId="0" applyNumberFormat="1" applyFont="1" applyBorder="1" applyAlignment="1">
      <alignment horizontal="center" vertical="center"/>
    </xf>
    <xf numFmtId="49" fontId="27" fillId="0" borderId="1" xfId="0" applyNumberFormat="1" applyFont="1" applyBorder="1" applyAlignment="1">
      <alignment horizontal="justify" wrapText="1"/>
    </xf>
    <xf numFmtId="3" fontId="4" fillId="0" borderId="1" xfId="0" applyNumberFormat="1" applyFont="1" applyBorder="1" applyAlignment="1">
      <alignment horizontal="center" wrapText="1"/>
    </xf>
    <xf numFmtId="3" fontId="4" fillId="0" borderId="7" xfId="0" applyNumberFormat="1" applyFont="1" applyFill="1" applyBorder="1" applyAlignment="1">
      <alignment horizontal="center"/>
    </xf>
    <xf numFmtId="1" fontId="9" fillId="0" borderId="0" xfId="0" applyNumberFormat="1" applyFont="1" applyFill="1" applyAlignment="1">
      <alignment/>
    </xf>
    <xf numFmtId="49" fontId="27" fillId="0" borderId="1" xfId="0" applyNumberFormat="1" applyFont="1" applyBorder="1" applyAlignment="1">
      <alignment horizontal="justify" vertical="center" wrapText="1"/>
    </xf>
    <xf numFmtId="3" fontId="5" fillId="0" borderId="1" xfId="0" applyNumberFormat="1" applyFont="1" applyBorder="1" applyAlignment="1">
      <alignment horizontal="center" vertical="top" wrapText="1"/>
    </xf>
    <xf numFmtId="3" fontId="4" fillId="0" borderId="1" xfId="0" applyNumberFormat="1" applyFont="1" applyBorder="1" applyAlignment="1">
      <alignment horizontal="center" vertical="top" wrapText="1"/>
    </xf>
    <xf numFmtId="49" fontId="32" fillId="0" borderId="11" xfId="0" applyNumberFormat="1" applyFont="1" applyBorder="1" applyAlignment="1">
      <alignment horizontal="center" vertical="center"/>
    </xf>
    <xf numFmtId="49" fontId="20" fillId="0" borderId="10" xfId="0" applyNumberFormat="1" applyFont="1" applyBorder="1" applyAlignment="1">
      <alignment horizontal="center" vertical="center"/>
    </xf>
    <xf numFmtId="49" fontId="27" fillId="0" borderId="10" xfId="0" applyNumberFormat="1" applyFont="1" applyBorder="1" applyAlignment="1">
      <alignment horizontal="justify" vertical="center" wrapText="1"/>
    </xf>
    <xf numFmtId="3" fontId="5" fillId="0" borderId="10" xfId="0" applyNumberFormat="1" applyFont="1" applyBorder="1" applyAlignment="1">
      <alignment horizontal="center" vertical="top" wrapText="1"/>
    </xf>
    <xf numFmtId="3" fontId="4" fillId="0" borderId="10" xfId="0" applyNumberFormat="1" applyFont="1" applyBorder="1" applyAlignment="1">
      <alignment horizontal="center" vertical="top" wrapText="1"/>
    </xf>
    <xf numFmtId="3" fontId="4" fillId="0" borderId="12" xfId="0" applyNumberFormat="1" applyFont="1" applyFill="1" applyBorder="1" applyAlignment="1">
      <alignment horizontal="center"/>
    </xf>
    <xf numFmtId="1" fontId="4" fillId="5" borderId="0" xfId="0" applyNumberFormat="1" applyFont="1" applyFill="1" applyAlignment="1">
      <alignment/>
    </xf>
    <xf numFmtId="49" fontId="5" fillId="3" borderId="19" xfId="0" applyNumberFormat="1" applyFont="1" applyFill="1" applyBorder="1" applyAlignment="1">
      <alignment horizontal="center" vertical="center"/>
    </xf>
    <xf numFmtId="49" fontId="5" fillId="3" borderId="9" xfId="0" applyNumberFormat="1" applyFont="1" applyFill="1" applyBorder="1" applyAlignment="1">
      <alignment horizontal="center" vertical="center"/>
    </xf>
    <xf numFmtId="3" fontId="5" fillId="3" borderId="9" xfId="0" applyNumberFormat="1" applyFont="1" applyFill="1" applyBorder="1" applyAlignment="1">
      <alignment horizontal="center"/>
    </xf>
    <xf numFmtId="3" fontId="5" fillId="3" borderId="20" xfId="0" applyNumberFormat="1" applyFont="1" applyFill="1" applyBorder="1" applyAlignment="1">
      <alignment horizontal="center"/>
    </xf>
    <xf numFmtId="3" fontId="5" fillId="3" borderId="1" xfId="0" applyNumberFormat="1" applyFont="1" applyFill="1" applyBorder="1" applyAlignment="1">
      <alignment horizontal="center"/>
    </xf>
    <xf numFmtId="1" fontId="5" fillId="5" borderId="0" xfId="0" applyNumberFormat="1" applyFont="1" applyFill="1" applyAlignment="1">
      <alignment/>
    </xf>
    <xf numFmtId="49" fontId="5" fillId="0" borderId="6"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0" fontId="11" fillId="0" borderId="1" xfId="0" applyFont="1" applyFill="1" applyBorder="1" applyAlignment="1">
      <alignment horizontal="justify" vertical="center" wrapText="1"/>
    </xf>
    <xf numFmtId="3" fontId="5" fillId="0" borderId="1" xfId="0" applyNumberFormat="1" applyFont="1" applyFill="1" applyBorder="1" applyAlignment="1">
      <alignment horizontal="center"/>
    </xf>
    <xf numFmtId="1" fontId="20" fillId="5" borderId="0" xfId="0" applyNumberFormat="1" applyFont="1" applyFill="1" applyAlignment="1">
      <alignment/>
    </xf>
    <xf numFmtId="49" fontId="20" fillId="0" borderId="6" xfId="0" applyNumberFormat="1" applyFont="1" applyFill="1" applyBorder="1" applyAlignment="1">
      <alignment horizontal="center" vertical="center"/>
    </xf>
    <xf numFmtId="49" fontId="32" fillId="0" borderId="1" xfId="0" applyNumberFormat="1" applyFont="1" applyFill="1" applyBorder="1" applyAlignment="1">
      <alignment horizontal="center" vertical="center"/>
    </xf>
    <xf numFmtId="0" fontId="27" fillId="0" borderId="1" xfId="0" applyFont="1" applyFill="1" applyBorder="1" applyAlignment="1">
      <alignment horizontal="justify" wrapText="1"/>
    </xf>
    <xf numFmtId="3" fontId="20" fillId="0" borderId="1" xfId="0" applyNumberFormat="1" applyFont="1" applyFill="1" applyBorder="1" applyAlignment="1">
      <alignment horizontal="center"/>
    </xf>
    <xf numFmtId="3" fontId="20" fillId="0" borderId="7" xfId="0" applyNumberFormat="1" applyFont="1" applyFill="1" applyBorder="1" applyAlignment="1">
      <alignment horizontal="center"/>
    </xf>
    <xf numFmtId="0" fontId="20" fillId="0" borderId="0" xfId="0" applyFont="1" applyFill="1" applyAlignment="1">
      <alignment/>
    </xf>
    <xf numFmtId="0" fontId="11" fillId="0" borderId="1" xfId="0" applyFont="1" applyFill="1" applyBorder="1" applyAlignment="1">
      <alignment horizontal="justify" wrapText="1"/>
    </xf>
    <xf numFmtId="3" fontId="32" fillId="0" borderId="1" xfId="0" applyNumberFormat="1" applyFont="1" applyFill="1" applyBorder="1" applyAlignment="1">
      <alignment horizontal="center"/>
    </xf>
    <xf numFmtId="1" fontId="32" fillId="5" borderId="0" xfId="0" applyNumberFormat="1" applyFont="1" applyFill="1" applyAlignment="1">
      <alignment/>
    </xf>
    <xf numFmtId="49" fontId="32" fillId="0" borderId="6" xfId="0" applyNumberFormat="1" applyFont="1" applyFill="1" applyBorder="1" applyAlignment="1">
      <alignment horizontal="center" vertical="center"/>
    </xf>
    <xf numFmtId="3" fontId="32" fillId="0" borderId="7" xfId="0" applyNumberFormat="1" applyFont="1" applyFill="1" applyBorder="1" applyAlignment="1">
      <alignment horizontal="center"/>
    </xf>
    <xf numFmtId="0" fontId="32" fillId="0" borderId="0" xfId="0" applyFont="1" applyFill="1" applyAlignment="1">
      <alignment/>
    </xf>
    <xf numFmtId="1" fontId="5" fillId="0" borderId="0" xfId="0" applyNumberFormat="1" applyFont="1" applyFill="1" applyAlignment="1">
      <alignment/>
    </xf>
    <xf numFmtId="3" fontId="5" fillId="0" borderId="1" xfId="0" applyNumberFormat="1" applyFont="1" applyBorder="1" applyAlignment="1">
      <alignment horizontal="center"/>
    </xf>
    <xf numFmtId="3" fontId="5" fillId="0" borderId="1" xfId="0" applyNumberFormat="1" applyFont="1" applyFill="1" applyBorder="1" applyAlignment="1" applyProtection="1">
      <alignment horizontal="center"/>
      <protection locked="0"/>
    </xf>
    <xf numFmtId="1" fontId="4" fillId="0" borderId="0" xfId="0" applyNumberFormat="1" applyFont="1" applyFill="1" applyAlignment="1">
      <alignment/>
    </xf>
    <xf numFmtId="3" fontId="4" fillId="0" borderId="1" xfId="0" applyNumberFormat="1" applyFont="1" applyBorder="1" applyAlignment="1">
      <alignment horizontal="center"/>
    </xf>
    <xf numFmtId="3" fontId="4" fillId="0" borderId="1" xfId="0" applyNumberFormat="1" applyFont="1" applyFill="1" applyBorder="1" applyAlignment="1">
      <alignment horizontal="center"/>
    </xf>
    <xf numFmtId="3" fontId="4" fillId="0" borderId="1" xfId="0" applyNumberFormat="1" applyFont="1" applyFill="1" applyBorder="1" applyAlignment="1" applyProtection="1">
      <alignment horizontal="center"/>
      <protection locked="0"/>
    </xf>
    <xf numFmtId="3" fontId="20" fillId="0" borderId="1" xfId="0" applyNumberFormat="1" applyFont="1" applyBorder="1" applyAlignment="1">
      <alignment horizontal="center"/>
    </xf>
    <xf numFmtId="0" fontId="27" fillId="0" borderId="1" xfId="0" applyFont="1" applyBorder="1" applyAlignment="1">
      <alignment horizontal="justify" vertical="center" wrapText="1"/>
    </xf>
    <xf numFmtId="3" fontId="20" fillId="0" borderId="1" xfId="0" applyNumberFormat="1" applyFont="1" applyFill="1" applyBorder="1" applyAlignment="1" applyProtection="1">
      <alignment horizontal="center"/>
      <protection locked="0"/>
    </xf>
    <xf numFmtId="0" fontId="11" fillId="0" borderId="1" xfId="0" applyFont="1" applyBorder="1" applyAlignment="1">
      <alignment horizontal="justify" vertical="center" wrapText="1"/>
    </xf>
    <xf numFmtId="0" fontId="9" fillId="0" borderId="0" xfId="22" applyFont="1" applyFill="1">
      <alignment/>
      <protection/>
    </xf>
    <xf numFmtId="1" fontId="12" fillId="0" borderId="0" xfId="0" applyNumberFormat="1" applyFont="1" applyFill="1" applyAlignment="1">
      <alignment vertical="center"/>
    </xf>
    <xf numFmtId="3" fontId="5" fillId="0" borderId="1" xfId="0" applyNumberFormat="1" applyFont="1" applyBorder="1" applyAlignment="1">
      <alignment horizontal="center" vertical="center" wrapText="1"/>
    </xf>
    <xf numFmtId="0" fontId="12" fillId="0" borderId="0" xfId="0" applyFont="1" applyFill="1" applyAlignment="1">
      <alignment vertical="center"/>
    </xf>
    <xf numFmtId="1" fontId="40" fillId="0" borderId="0" xfId="0" applyNumberFormat="1" applyFont="1" applyFill="1" applyAlignment="1">
      <alignment/>
    </xf>
    <xf numFmtId="0" fontId="27" fillId="0" borderId="1" xfId="0" applyFont="1" applyFill="1" applyBorder="1" applyAlignment="1">
      <alignment horizontal="justify" vertical="center" wrapText="1"/>
    </xf>
    <xf numFmtId="0" fontId="40" fillId="0" borderId="0" xfId="0" applyFont="1" applyFill="1" applyAlignment="1">
      <alignment/>
    </xf>
    <xf numFmtId="1" fontId="9" fillId="5" borderId="0" xfId="0" applyNumberFormat="1" applyFont="1" applyFill="1" applyAlignment="1">
      <alignment/>
    </xf>
    <xf numFmtId="3" fontId="5" fillId="3" borderId="1" xfId="0" applyNumberFormat="1" applyFont="1" applyFill="1" applyBorder="1" applyAlignment="1">
      <alignment horizontal="center" vertical="center"/>
    </xf>
    <xf numFmtId="3" fontId="5" fillId="3" borderId="7" xfId="0" applyNumberFormat="1" applyFont="1" applyFill="1" applyBorder="1" applyAlignment="1">
      <alignment horizontal="center" vertical="center"/>
    </xf>
    <xf numFmtId="3" fontId="5" fillId="0" borderId="1" xfId="0" applyNumberFormat="1" applyFont="1" applyFill="1" applyBorder="1" applyAlignment="1">
      <alignment horizontal="center" vertical="center"/>
    </xf>
    <xf numFmtId="3" fontId="32" fillId="0" borderId="1" xfId="0" applyNumberFormat="1" applyFont="1" applyFill="1" applyBorder="1" applyAlignment="1">
      <alignment horizontal="center" vertical="center"/>
    </xf>
    <xf numFmtId="3" fontId="5" fillId="0" borderId="1" xfId="0" applyNumberFormat="1" applyFont="1" applyBorder="1" applyAlignment="1">
      <alignment horizontal="center" vertical="center"/>
    </xf>
    <xf numFmtId="49" fontId="4" fillId="0" borderId="6" xfId="0" applyNumberFormat="1" applyFont="1" applyFill="1" applyBorder="1" applyAlignment="1">
      <alignment horizontal="center" vertical="center"/>
    </xf>
    <xf numFmtId="3" fontId="4" fillId="0" borderId="1" xfId="0" applyNumberFormat="1" applyFont="1" applyFill="1" applyBorder="1" applyAlignment="1">
      <alignment horizontal="center" vertical="center"/>
    </xf>
    <xf numFmtId="3" fontId="20" fillId="0" borderId="1" xfId="0" applyNumberFormat="1" applyFont="1" applyFill="1" applyBorder="1" applyAlignment="1">
      <alignment horizontal="center" vertical="center"/>
    </xf>
    <xf numFmtId="3" fontId="4" fillId="0" borderId="1" xfId="0" applyNumberFormat="1" applyFont="1" applyBorder="1" applyAlignment="1">
      <alignment horizontal="center" vertical="center"/>
    </xf>
    <xf numFmtId="1" fontId="16" fillId="0" borderId="0" xfId="0" applyNumberFormat="1" applyFont="1" applyFill="1" applyAlignment="1">
      <alignment/>
    </xf>
    <xf numFmtId="49" fontId="20" fillId="0" borderId="6" xfId="0" applyNumberFormat="1" applyFont="1" applyBorder="1" applyAlignment="1">
      <alignment horizontal="center" vertical="center"/>
    </xf>
    <xf numFmtId="3" fontId="20" fillId="0" borderId="1" xfId="0" applyNumberFormat="1" applyFont="1" applyBorder="1" applyAlignment="1">
      <alignment horizontal="center" vertical="center"/>
    </xf>
    <xf numFmtId="3" fontId="5" fillId="0" borderId="10" xfId="0" applyNumberFormat="1" applyFont="1" applyFill="1" applyBorder="1" applyAlignment="1">
      <alignment horizontal="center" vertical="center"/>
    </xf>
    <xf numFmtId="3" fontId="5" fillId="0" borderId="10" xfId="0" applyNumberFormat="1" applyFont="1" applyBorder="1" applyAlignment="1">
      <alignment horizontal="center" vertical="center"/>
    </xf>
    <xf numFmtId="3" fontId="32" fillId="0" borderId="12" xfId="0" applyNumberFormat="1" applyFont="1" applyFill="1" applyBorder="1" applyAlignment="1">
      <alignment horizontal="center"/>
    </xf>
    <xf numFmtId="1" fontId="27" fillId="0" borderId="0" xfId="0" applyNumberFormat="1" applyFont="1" applyFill="1" applyAlignment="1">
      <alignment/>
    </xf>
    <xf numFmtId="49" fontId="5" fillId="3" borderId="4" xfId="0" applyNumberFormat="1" applyFont="1" applyFill="1" applyBorder="1" applyAlignment="1">
      <alignment horizontal="center" vertical="center"/>
    </xf>
    <xf numFmtId="3" fontId="5" fillId="3" borderId="4" xfId="0" applyNumberFormat="1" applyFont="1" applyFill="1" applyBorder="1" applyAlignment="1">
      <alignment horizontal="center" vertical="center"/>
    </xf>
    <xf numFmtId="0" fontId="27" fillId="0" borderId="0" xfId="0" applyFont="1" applyFill="1" applyAlignment="1">
      <alignment/>
    </xf>
    <xf numFmtId="1" fontId="33" fillId="0" borderId="0" xfId="0" applyNumberFormat="1" applyFont="1" applyFill="1" applyAlignment="1">
      <alignment/>
    </xf>
    <xf numFmtId="0" fontId="33" fillId="0" borderId="0" xfId="0" applyFont="1" applyFill="1" applyAlignment="1">
      <alignment/>
    </xf>
    <xf numFmtId="1" fontId="22" fillId="0" borderId="0" xfId="0" applyNumberFormat="1" applyFont="1" applyFill="1" applyAlignment="1">
      <alignment/>
    </xf>
    <xf numFmtId="3" fontId="5" fillId="0" borderId="1" xfId="0" applyNumberFormat="1" applyFont="1" applyBorder="1" applyAlignment="1" applyProtection="1">
      <alignment horizontal="center" vertical="center"/>
      <protection locked="0"/>
    </xf>
    <xf numFmtId="3" fontId="5" fillId="0" borderId="2" xfId="0" applyNumberFormat="1" applyFont="1" applyFill="1" applyBorder="1" applyAlignment="1">
      <alignment horizontal="center" vertical="center"/>
    </xf>
    <xf numFmtId="3" fontId="5" fillId="0" borderId="2" xfId="0" applyNumberFormat="1" applyFont="1" applyBorder="1" applyAlignment="1" applyProtection="1">
      <alignment horizontal="center" vertical="center"/>
      <protection locked="0"/>
    </xf>
    <xf numFmtId="3" fontId="5" fillId="0" borderId="2" xfId="0" applyNumberFormat="1" applyFont="1" applyFill="1" applyBorder="1" applyAlignment="1" applyProtection="1">
      <alignment horizontal="center" vertical="center"/>
      <protection locked="0"/>
    </xf>
    <xf numFmtId="3" fontId="5" fillId="3" borderId="9" xfId="0" applyNumberFormat="1" applyFont="1" applyFill="1" applyBorder="1" applyAlignment="1">
      <alignment horizontal="center" vertical="center"/>
    </xf>
    <xf numFmtId="3" fontId="5" fillId="3" borderId="20" xfId="0" applyNumberFormat="1" applyFont="1" applyFill="1" applyBorder="1" applyAlignment="1">
      <alignment horizontal="center" vertical="center"/>
    </xf>
    <xf numFmtId="49" fontId="5" fillId="0" borderId="6"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3" fontId="5" fillId="0" borderId="7" xfId="0" applyNumberFormat="1" applyFont="1" applyFill="1" applyBorder="1" applyAlignment="1">
      <alignment horizontal="center" vertical="center"/>
    </xf>
    <xf numFmtId="49" fontId="20" fillId="0" borderId="11" xfId="0" applyNumberFormat="1" applyFont="1" applyFill="1" applyBorder="1" applyAlignment="1">
      <alignment horizontal="center" vertical="center" wrapText="1"/>
    </xf>
    <xf numFmtId="49" fontId="20" fillId="0" borderId="10" xfId="0" applyNumberFormat="1" applyFont="1" applyFill="1" applyBorder="1" applyAlignment="1">
      <alignment horizontal="center" vertical="center" wrapText="1"/>
    </xf>
    <xf numFmtId="0" fontId="27" fillId="0" borderId="10" xfId="0" applyFont="1" applyBorder="1" applyAlignment="1">
      <alignment horizontal="justify" vertical="center" wrapText="1"/>
    </xf>
    <xf numFmtId="3" fontId="20" fillId="0" borderId="10" xfId="0" applyNumberFormat="1" applyFont="1" applyFill="1" applyBorder="1" applyAlignment="1">
      <alignment horizontal="center" vertical="center"/>
    </xf>
    <xf numFmtId="3" fontId="20" fillId="0" borderId="10" xfId="0" applyNumberFormat="1" applyFont="1" applyBorder="1" applyAlignment="1">
      <alignment horizontal="center" vertical="center"/>
    </xf>
    <xf numFmtId="3" fontId="20" fillId="0" borderId="12" xfId="0" applyNumberFormat="1" applyFont="1" applyFill="1" applyBorder="1" applyAlignment="1">
      <alignment horizontal="center" vertical="center"/>
    </xf>
    <xf numFmtId="3" fontId="8" fillId="3" borderId="9" xfId="0" applyNumberFormat="1" applyFont="1" applyFill="1" applyBorder="1" applyAlignment="1">
      <alignment horizontal="center" vertical="center"/>
    </xf>
    <xf numFmtId="0" fontId="10" fillId="0" borderId="4" xfId="0" applyFont="1" applyFill="1" applyBorder="1" applyAlignment="1">
      <alignment horizontal="justify" vertical="center" wrapText="1"/>
    </xf>
    <xf numFmtId="3" fontId="8" fillId="0" borderId="1" xfId="0" applyNumberFormat="1" applyFont="1" applyFill="1" applyBorder="1" applyAlignment="1">
      <alignment horizontal="center" vertical="center"/>
    </xf>
    <xf numFmtId="49" fontId="4" fillId="0" borderId="11"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11" fillId="0" borderId="10" xfId="0" applyFont="1" applyBorder="1" applyAlignment="1">
      <alignment horizontal="justify" vertical="center" wrapText="1"/>
    </xf>
    <xf numFmtId="3" fontId="11" fillId="0" borderId="10" xfId="0" applyNumberFormat="1" applyFont="1" applyBorder="1" applyAlignment="1">
      <alignment horizontal="center" vertical="center"/>
    </xf>
    <xf numFmtId="3" fontId="5" fillId="0" borderId="12" xfId="0" applyNumberFormat="1" applyFont="1" applyBorder="1" applyAlignment="1">
      <alignment horizontal="center" vertical="center"/>
    </xf>
    <xf numFmtId="0" fontId="4" fillId="0" borderId="0" xfId="0" applyFont="1" applyAlignment="1">
      <alignment horizontal="center" vertical="center"/>
    </xf>
    <xf numFmtId="0" fontId="10" fillId="0" borderId="0" xfId="0" applyFont="1" applyAlignment="1">
      <alignment horizontal="center" vertical="top" wrapText="1"/>
    </xf>
    <xf numFmtId="0" fontId="4" fillId="0" borderId="0" xfId="0" applyFont="1" applyAlignment="1">
      <alignment horizontal="center"/>
    </xf>
    <xf numFmtId="1" fontId="37" fillId="0" borderId="0" xfId="0" applyNumberFormat="1" applyFont="1" applyAlignment="1">
      <alignment/>
    </xf>
    <xf numFmtId="0" fontId="41" fillId="0" borderId="0" xfId="0" applyFont="1" applyAlignment="1">
      <alignment horizontal="center" vertical="center"/>
    </xf>
    <xf numFmtId="0" fontId="35" fillId="0" borderId="0" xfId="0" applyFont="1" applyAlignment="1">
      <alignment horizontal="center" vertical="top" wrapText="1"/>
    </xf>
    <xf numFmtId="1" fontId="42" fillId="4" borderId="0" xfId="22" applyNumberFormat="1" applyFont="1" applyFill="1" applyBorder="1" applyAlignment="1">
      <alignment vertical="center" wrapText="1"/>
      <protection/>
    </xf>
    <xf numFmtId="0" fontId="37" fillId="0" borderId="0" xfId="0" applyFont="1" applyFill="1" applyAlignment="1">
      <alignment/>
    </xf>
    <xf numFmtId="3" fontId="4" fillId="0" borderId="0" xfId="0" applyNumberFormat="1" applyFont="1" applyAlignment="1">
      <alignment horizontal="center"/>
    </xf>
    <xf numFmtId="3" fontId="41" fillId="0" borderId="0" xfId="0" applyNumberFormat="1" applyFont="1" applyAlignment="1">
      <alignment horizontal="center"/>
    </xf>
    <xf numFmtId="0" fontId="9" fillId="0" borderId="0" xfId="0" applyNumberFormat="1" applyFont="1" applyFill="1" applyAlignment="1" applyProtection="1">
      <alignment/>
      <protection/>
    </xf>
    <xf numFmtId="0" fontId="23"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protection/>
    </xf>
    <xf numFmtId="0" fontId="23" fillId="0" borderId="0" xfId="0" applyNumberFormat="1" applyFont="1" applyFill="1" applyAlignment="1" applyProtection="1">
      <alignment/>
      <protection/>
    </xf>
    <xf numFmtId="0" fontId="23" fillId="0" borderId="0" xfId="0" applyFont="1" applyFill="1" applyAlignment="1">
      <alignment/>
    </xf>
    <xf numFmtId="0" fontId="5" fillId="0" borderId="21"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left" vertical="center" wrapText="1"/>
      <protection/>
    </xf>
    <xf numFmtId="3" fontId="5" fillId="0" borderId="22" xfId="0" applyNumberFormat="1" applyFont="1" applyFill="1" applyBorder="1" applyAlignment="1" applyProtection="1">
      <alignment horizontal="right" vertical="center" wrapText="1"/>
      <protection/>
    </xf>
    <xf numFmtId="191" fontId="43" fillId="0" borderId="22" xfId="0" applyNumberFormat="1" applyFont="1" applyBorder="1" applyAlignment="1">
      <alignment vertical="center" wrapText="1"/>
    </xf>
    <xf numFmtId="191" fontId="43" fillId="0" borderId="23" xfId="0" applyNumberFormat="1" applyFont="1" applyBorder="1" applyAlignment="1">
      <alignment vertical="center" wrapText="1"/>
    </xf>
    <xf numFmtId="0" fontId="4" fillId="0" borderId="0" xfId="0" applyNumberFormat="1" applyFont="1" applyFill="1" applyAlignment="1" applyProtection="1">
      <alignment vertical="center" wrapText="1"/>
      <protection/>
    </xf>
    <xf numFmtId="0" fontId="3" fillId="0" borderId="0" xfId="0" applyFont="1" applyFill="1" applyAlignment="1">
      <alignment/>
    </xf>
    <xf numFmtId="3" fontId="22" fillId="0" borderId="0" xfId="0" applyNumberFormat="1" applyFont="1" applyFill="1" applyAlignment="1">
      <alignment/>
    </xf>
    <xf numFmtId="0" fontId="5" fillId="0" borderId="8"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left" vertical="center" wrapText="1"/>
      <protection/>
    </xf>
    <xf numFmtId="3" fontId="5" fillId="0" borderId="24" xfId="0" applyNumberFormat="1" applyFont="1" applyFill="1" applyBorder="1" applyAlignment="1" applyProtection="1">
      <alignment horizontal="right" vertical="center" wrapText="1"/>
      <protection/>
    </xf>
    <xf numFmtId="3" fontId="4" fillId="0" borderId="25" xfId="0" applyNumberFormat="1" applyFont="1" applyFill="1" applyBorder="1" applyAlignment="1" applyProtection="1">
      <alignment horizontal="right" vertical="center" wrapText="1"/>
      <protection/>
    </xf>
    <xf numFmtId="0" fontId="4" fillId="0" borderId="0" xfId="0" applyNumberFormat="1" applyFont="1" applyFill="1" applyAlignment="1" applyProtection="1">
      <alignment wrapText="1"/>
      <protection/>
    </xf>
    <xf numFmtId="0" fontId="44" fillId="0" borderId="0" xfId="0" applyFont="1" applyFill="1" applyAlignment="1">
      <alignment/>
    </xf>
    <xf numFmtId="0" fontId="16" fillId="0" borderId="24" xfId="0" applyFont="1" applyFill="1" applyBorder="1" applyAlignment="1">
      <alignment vertical="center" wrapText="1"/>
    </xf>
    <xf numFmtId="3" fontId="11" fillId="0" borderId="24" xfId="0" applyNumberFormat="1" applyFont="1" applyFill="1" applyBorder="1" applyAlignment="1" applyProtection="1">
      <alignment horizontal="right" vertical="center" wrapText="1"/>
      <protection/>
    </xf>
    <xf numFmtId="3" fontId="11" fillId="0" borderId="25" xfId="0" applyNumberFormat="1" applyFont="1" applyFill="1" applyBorder="1" applyAlignment="1" applyProtection="1">
      <alignment horizontal="right" vertical="center" wrapText="1"/>
      <protection/>
    </xf>
    <xf numFmtId="3" fontId="5" fillId="3" borderId="10" xfId="0" applyNumberFormat="1" applyFont="1" applyFill="1" applyBorder="1" applyAlignment="1" applyProtection="1">
      <alignment horizontal="right" vertical="center" wrapText="1"/>
      <protection/>
    </xf>
    <xf numFmtId="0" fontId="45" fillId="0" borderId="0" xfId="0" applyFont="1" applyFill="1" applyBorder="1" applyAlignment="1">
      <alignment/>
    </xf>
    <xf numFmtId="2" fontId="12" fillId="4" borderId="1" xfId="23" applyNumberFormat="1" applyFont="1" applyFill="1" applyBorder="1" applyAlignment="1">
      <alignment vertical="center"/>
      <protection/>
    </xf>
    <xf numFmtId="4" fontId="45" fillId="0" borderId="0" xfId="0" applyNumberFormat="1" applyFont="1" applyFill="1" applyBorder="1" applyAlignment="1">
      <alignment/>
    </xf>
    <xf numFmtId="3" fontId="45" fillId="0" borderId="0" xfId="0" applyNumberFormat="1" applyFont="1" applyFill="1" applyBorder="1" applyAlignment="1">
      <alignment/>
    </xf>
    <xf numFmtId="0" fontId="4" fillId="0" borderId="1" xfId="0" applyNumberFormat="1" applyFont="1" applyFill="1" applyBorder="1" applyAlignment="1" applyProtection="1">
      <alignment horizontal="left" vertical="top"/>
      <protection/>
    </xf>
    <xf numFmtId="0" fontId="5" fillId="3" borderId="1" xfId="0" applyFont="1" applyFill="1" applyBorder="1" applyAlignment="1">
      <alignment horizontal="left" vertical="center" wrapText="1"/>
    </xf>
    <xf numFmtId="0" fontId="4" fillId="0" borderId="1" xfId="21" applyFont="1" applyBorder="1" applyAlignment="1">
      <alignment horizontal="justify" vertical="center" wrapText="1"/>
      <protection/>
    </xf>
    <xf numFmtId="0" fontId="4" fillId="0" borderId="1" xfId="0" applyFont="1" applyBorder="1" applyAlignment="1">
      <alignment horizontal="justify" vertical="center" wrapText="1"/>
    </xf>
    <xf numFmtId="0" fontId="4" fillId="0" borderId="1" xfId="0" applyFont="1" applyFill="1" applyBorder="1" applyAlignment="1">
      <alignment horizontal="justify" vertical="center" wrapText="1"/>
    </xf>
    <xf numFmtId="0" fontId="4" fillId="0" borderId="1" xfId="0" applyFont="1" applyBorder="1" applyAlignment="1">
      <alignment horizontal="left" vertical="center" wrapText="1"/>
    </xf>
    <xf numFmtId="0" fontId="12" fillId="0" borderId="9" xfId="0" applyFont="1" applyBorder="1" applyAlignment="1" applyProtection="1">
      <alignment horizontal="center" vertical="center" wrapText="1"/>
      <protection locked="0"/>
    </xf>
    <xf numFmtId="0" fontId="38" fillId="0" borderId="10" xfId="0" applyFont="1" applyBorder="1" applyAlignment="1">
      <alignment horizontal="center" vertical="center" wrapText="1"/>
    </xf>
    <xf numFmtId="0" fontId="5" fillId="0" borderId="0" xfId="0" applyFont="1" applyFill="1" applyAlignment="1" applyProtection="1">
      <alignment horizontal="center" vertical="top" wrapText="1"/>
      <protection locked="0"/>
    </xf>
    <xf numFmtId="0" fontId="38" fillId="0" borderId="20" xfId="0" applyFont="1" applyBorder="1" applyAlignment="1" applyProtection="1">
      <alignment horizontal="center" vertical="center" wrapText="1"/>
      <protection locked="0"/>
    </xf>
    <xf numFmtId="0" fontId="38" fillId="0" borderId="7" xfId="0" applyFont="1" applyBorder="1" applyAlignment="1" applyProtection="1">
      <alignment horizontal="center" vertical="center" wrapText="1"/>
      <protection locked="0"/>
    </xf>
    <xf numFmtId="0" fontId="38" fillId="0" borderId="12" xfId="0" applyFont="1" applyBorder="1" applyAlignment="1" applyProtection="1">
      <alignment horizontal="center" vertical="center" wrapText="1"/>
      <protection locked="0"/>
    </xf>
    <xf numFmtId="0" fontId="24" fillId="0" borderId="0" xfId="0" applyFont="1" applyBorder="1" applyAlignment="1" applyProtection="1">
      <alignment horizontal="center" vertical="center" wrapText="1"/>
      <protection locked="0"/>
    </xf>
    <xf numFmtId="0" fontId="11" fillId="0" borderId="0" xfId="0" applyNumberFormat="1" applyFont="1" applyFill="1" applyAlignment="1" applyProtection="1">
      <alignment horizontal="center" wrapText="1"/>
      <protection/>
    </xf>
    <xf numFmtId="0" fontId="24" fillId="0" borderId="0" xfId="0" applyNumberFormat="1" applyFont="1" applyFill="1" applyAlignment="1" applyProtection="1">
      <alignment horizontal="center" vertical="center"/>
      <protection/>
    </xf>
    <xf numFmtId="0" fontId="5" fillId="0" borderId="0" xfId="0" applyFont="1" applyFill="1" applyAlignment="1">
      <alignment horizontal="left"/>
    </xf>
    <xf numFmtId="0" fontId="11" fillId="0" borderId="9" xfId="0" applyNumberFormat="1" applyFont="1" applyFill="1" applyBorder="1" applyAlignment="1" applyProtection="1">
      <alignment horizontal="center" vertical="center" wrapText="1"/>
      <protection/>
    </xf>
    <xf numFmtId="0" fontId="11" fillId="0" borderId="1"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center" wrapText="1"/>
      <protection/>
    </xf>
    <xf numFmtId="0" fontId="11" fillId="0" borderId="6" xfId="0" applyNumberFormat="1" applyFont="1" applyFill="1" applyBorder="1" applyAlignment="1" applyProtection="1">
      <alignment horizontal="center" vertical="center" wrapText="1"/>
      <protection/>
    </xf>
    <xf numFmtId="0" fontId="11" fillId="0" borderId="20" xfId="0" applyNumberFormat="1" applyFont="1" applyFill="1" applyBorder="1" applyAlignment="1" applyProtection="1">
      <alignment horizontal="center" vertical="center" wrapText="1"/>
      <protection/>
    </xf>
    <xf numFmtId="0" fontId="5" fillId="3" borderId="26" xfId="0" applyFont="1" applyFill="1" applyBorder="1" applyAlignment="1">
      <alignment vertical="center" wrapText="1"/>
    </xf>
    <xf numFmtId="0" fontId="5" fillId="3" borderId="27" xfId="0" applyFont="1" applyFill="1" applyBorder="1" applyAlignment="1">
      <alignment vertical="center" wrapText="1"/>
    </xf>
    <xf numFmtId="0" fontId="9" fillId="0" borderId="1" xfId="25" applyFont="1" applyBorder="1" applyAlignment="1">
      <alignment horizontal="center" vertical="center" wrapText="1"/>
      <protection/>
    </xf>
    <xf numFmtId="0" fontId="4" fillId="4" borderId="1" xfId="25" applyFont="1" applyFill="1" applyBorder="1" applyAlignment="1">
      <alignment horizontal="center" vertical="center" wrapText="1"/>
      <protection/>
    </xf>
    <xf numFmtId="0" fontId="4" fillId="0" borderId="1" xfId="25" applyFont="1" applyBorder="1" applyAlignment="1">
      <alignment horizontal="center" vertical="center" wrapText="1"/>
      <protection/>
    </xf>
    <xf numFmtId="0" fontId="11" fillId="0" borderId="0" xfId="0" applyFont="1" applyFill="1" applyAlignment="1">
      <alignment horizontal="left"/>
    </xf>
    <xf numFmtId="0" fontId="15" fillId="0" borderId="0" xfId="0" applyFont="1" applyFill="1" applyAlignment="1" applyProtection="1">
      <alignment horizontal="center" vertical="top" wrapText="1"/>
      <protection locked="0"/>
    </xf>
    <xf numFmtId="0" fontId="5" fillId="0" borderId="0" xfId="24" applyFont="1" applyAlignment="1">
      <alignment horizontal="center" vertical="top" wrapText="1"/>
      <protection/>
    </xf>
    <xf numFmtId="0" fontId="29" fillId="0" borderId="0" xfId="19" applyNumberFormat="1" applyFont="1" applyFill="1" applyBorder="1" applyAlignment="1" applyProtection="1">
      <alignment horizontal="center" vertical="top" wrapText="1"/>
      <protection/>
    </xf>
    <xf numFmtId="0" fontId="38" fillId="0" borderId="9" xfId="0" applyFont="1" applyBorder="1" applyAlignment="1">
      <alignment horizontal="center" vertical="center" wrapText="1"/>
    </xf>
    <xf numFmtId="1" fontId="13" fillId="0" borderId="0" xfId="0" applyNumberFormat="1" applyFont="1" applyBorder="1" applyAlignment="1">
      <alignment textRotation="90" wrapText="1"/>
    </xf>
    <xf numFmtId="0" fontId="38" fillId="0" borderId="1" xfId="0" applyFont="1" applyBorder="1" applyAlignment="1" applyProtection="1">
      <alignment horizontal="center" vertical="center" wrapText="1"/>
      <protection locked="0"/>
    </xf>
    <xf numFmtId="0" fontId="38" fillId="0" borderId="10" xfId="0" applyFont="1" applyBorder="1" applyAlignment="1" applyProtection="1">
      <alignment horizontal="center" vertical="center" wrapText="1"/>
      <protection locked="0"/>
    </xf>
    <xf numFmtId="49" fontId="28" fillId="0" borderId="9" xfId="0" applyNumberFormat="1" applyFont="1" applyBorder="1" applyAlignment="1" applyProtection="1">
      <alignment horizontal="center" vertical="center" wrapText="1"/>
      <protection locked="0"/>
    </xf>
    <xf numFmtId="49" fontId="28" fillId="0" borderId="1" xfId="0" applyNumberFormat="1" applyFont="1" applyBorder="1" applyAlignment="1" applyProtection="1">
      <alignment horizontal="center" vertical="center" wrapText="1"/>
      <protection locked="0"/>
    </xf>
    <xf numFmtId="49" fontId="28" fillId="0" borderId="10" xfId="0" applyNumberFormat="1" applyFont="1" applyBorder="1" applyAlignment="1" applyProtection="1">
      <alignment horizontal="center" vertical="center" wrapText="1"/>
      <protection locked="0"/>
    </xf>
    <xf numFmtId="49" fontId="15" fillId="0" borderId="19" xfId="0" applyNumberFormat="1" applyFont="1" applyBorder="1" applyAlignment="1" applyProtection="1">
      <alignment horizontal="center" vertical="center" wrapText="1"/>
      <protection locked="0"/>
    </xf>
    <xf numFmtId="49" fontId="15" fillId="0" borderId="6" xfId="0" applyNumberFormat="1" applyFont="1" applyBorder="1" applyAlignment="1" applyProtection="1">
      <alignment horizontal="center" vertical="center" wrapText="1"/>
      <protection locked="0"/>
    </xf>
    <xf numFmtId="49" fontId="15" fillId="0" borderId="11" xfId="0" applyNumberFormat="1" applyFont="1" applyBorder="1" applyAlignment="1" applyProtection="1">
      <alignment horizontal="center" vertical="center" wrapText="1"/>
      <protection locked="0"/>
    </xf>
    <xf numFmtId="0" fontId="38" fillId="0" borderId="1" xfId="0" applyFont="1" applyBorder="1" applyAlignment="1">
      <alignment horizontal="center" vertical="center" wrapText="1"/>
    </xf>
    <xf numFmtId="0" fontId="12" fillId="0" borderId="1"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49" fontId="12" fillId="0" borderId="1" xfId="0" applyNumberFormat="1" applyFont="1" applyBorder="1" applyAlignment="1" applyProtection="1">
      <alignment horizontal="center" vertical="center" wrapText="1"/>
      <protection locked="0"/>
    </xf>
    <xf numFmtId="0" fontId="16" fillId="4" borderId="1" xfId="0" applyFont="1" applyFill="1" applyBorder="1" applyAlignment="1" applyProtection="1">
      <alignment/>
      <protection locked="0"/>
    </xf>
    <xf numFmtId="0" fontId="8" fillId="0" borderId="1" xfId="0" applyFont="1" applyBorder="1" applyAlignment="1" applyProtection="1">
      <alignment horizontal="center" vertical="center" wrapText="1"/>
      <protection locked="0"/>
    </xf>
    <xf numFmtId="0" fontId="11" fillId="0" borderId="0" xfId="0" applyFont="1" applyFill="1" applyAlignment="1" applyProtection="1">
      <alignment horizontal="center" vertical="top" wrapText="1"/>
      <protection locked="0"/>
    </xf>
    <xf numFmtId="0" fontId="25" fillId="0" borderId="0" xfId="0" applyFont="1" applyFill="1" applyBorder="1" applyAlignment="1" applyProtection="1">
      <alignment horizontal="center" vertical="top" wrapText="1"/>
      <protection locked="0"/>
    </xf>
    <xf numFmtId="0" fontId="19" fillId="0" borderId="0" xfId="0" applyFont="1" applyFill="1" applyBorder="1" applyAlignment="1" applyProtection="1">
      <alignment horizontal="center" vertical="top" wrapText="1"/>
      <protection locked="0"/>
    </xf>
    <xf numFmtId="0" fontId="12" fillId="0" borderId="1" xfId="0" applyFont="1" applyFill="1" applyBorder="1" applyAlignment="1" applyProtection="1">
      <alignment horizontal="center" vertical="center"/>
      <protection locked="0"/>
    </xf>
    <xf numFmtId="0" fontId="11" fillId="0" borderId="0" xfId="0" applyFont="1" applyAlignment="1">
      <alignment horizontal="center"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17" fillId="0" borderId="0" xfId="0" applyFont="1" applyAlignment="1">
      <alignment horizontal="center" wrapText="1"/>
    </xf>
    <xf numFmtId="0" fontId="8" fillId="0"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11" fillId="0" borderId="0" xfId="21" applyFont="1" applyAlignment="1">
      <alignment horizontal="center" wrapText="1"/>
      <protection/>
    </xf>
    <xf numFmtId="0" fontId="17" fillId="0" borderId="0" xfId="21" applyFont="1" applyAlignment="1">
      <alignment horizontal="center" wrapText="1"/>
      <protection/>
    </xf>
    <xf numFmtId="0" fontId="16" fillId="3" borderId="1" xfId="21" applyFont="1" applyFill="1" applyBorder="1" applyAlignment="1">
      <alignment horizontal="left" vertical="center" wrapText="1"/>
      <protection/>
    </xf>
    <xf numFmtId="49" fontId="15" fillId="0" borderId="1" xfId="0" applyNumberFormat="1"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12"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5" fillId="0" borderId="0" xfId="0" applyFont="1" applyAlignment="1" applyProtection="1">
      <alignment horizontal="center" wrapText="1"/>
      <protection locked="0"/>
    </xf>
    <xf numFmtId="0" fontId="17" fillId="0" borderId="0" xfId="0" applyFont="1" applyBorder="1" applyAlignment="1" applyProtection="1">
      <alignment horizontal="left" vertical="center"/>
      <protection locked="0"/>
    </xf>
    <xf numFmtId="0" fontId="17" fillId="0" borderId="0" xfId="0" applyFont="1" applyBorder="1" applyAlignment="1" applyProtection="1">
      <alignment horizontal="center" vertical="center" wrapText="1"/>
      <protection locked="0"/>
    </xf>
  </cellXfs>
  <cellStyles count="16">
    <cellStyle name="Normal" xfId="0"/>
    <cellStyle name="Normal_Доходи" xfId="15"/>
    <cellStyle name="Hyperlink" xfId="16"/>
    <cellStyle name="Currency" xfId="17"/>
    <cellStyle name="Currency [0]" xfId="18"/>
    <cellStyle name="Обычный_dod6" xfId="19"/>
    <cellStyle name="Обычный_Бр" xfId="20"/>
    <cellStyle name="Обычный_Бюджет розвитку" xfId="21"/>
    <cellStyle name="Обычный_В3" xfId="22"/>
    <cellStyle name="Обычный_Д" xfId="23"/>
    <cellStyle name="Обычный_Облбюджет2007_4" xfId="24"/>
    <cellStyle name="Обычный_Ф" xfId="25"/>
    <cellStyle name="Followed Hyperlink" xfId="26"/>
    <cellStyle name="Percent" xfId="27"/>
    <cellStyle name="Comma" xfId="28"/>
    <cellStyle name="Comma [0]"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7\&#1041;&#1102;&#1076;&#1078;&#1077;&#1090;%202017\&#1089;&#1110;&#1095;&#1077;&#1085;&#1100;%202017\&#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7\&#1041;&#1102;&#1076;&#1078;&#1077;&#1090;%202017\&#1089;&#1110;&#1095;&#1077;&#1085;&#1100;%202017\&#1052;&#1072;&#1090;&#1077;&#1088;&#1110;&#1072;&#1083;&#1080;%20&#1085;&#1072;%20&#1089;&#1077;&#1089;&#1110;&#1102;\2014\&#1059;&#1090;&#1086;&#1095;&#1085;&#1077;&#1085;&#1085;&#1103;%20&#1073;&#1102;&#1076;&#1078;&#1077;&#1090;&#1091;%202014\&#1055;&#1110;&#1089;&#1083;&#1103;%20&#1089;&#1077;&#1089;&#1110;&#1111;\&#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Лист29"/>
  <dimension ref="A1:J45"/>
  <sheetViews>
    <sheetView showZeros="0" view="pageBreakPreview" zoomScale="75" zoomScaleNormal="75" zoomScaleSheetLayoutView="75" workbookViewId="0" topLeftCell="A1">
      <pane xSplit="1" ySplit="7" topLeftCell="B35" activePane="bottomRight" state="frozen"/>
      <selection pane="topLeft" activeCell="A1" sqref="A1"/>
      <selection pane="topRight" activeCell="B1" sqref="B1"/>
      <selection pane="bottomLeft" activeCell="A8" sqref="A8"/>
      <selection pane="bottomRight" activeCell="C56" sqref="C56"/>
    </sheetView>
  </sheetViews>
  <sheetFormatPr defaultColWidth="9.00390625" defaultRowHeight="12.75"/>
  <cols>
    <col min="1" max="1" width="12.125" style="153" customWidth="1"/>
    <col min="2" max="2" width="44.625" style="153" customWidth="1"/>
    <col min="3" max="4" width="15.00390625" style="153" customWidth="1"/>
    <col min="5" max="5" width="12.25390625" style="153" customWidth="1"/>
    <col min="6" max="6" width="12.00390625" style="153" customWidth="1"/>
    <col min="7" max="7" width="0.6171875" style="153" customWidth="1"/>
    <col min="8" max="8" width="12.00390625" style="153" customWidth="1"/>
    <col min="9" max="9" width="13.125" style="153" customWidth="1"/>
    <col min="10" max="16384" width="8.75390625" style="153" customWidth="1"/>
  </cols>
  <sheetData>
    <row r="1" spans="1:7" ht="12.75">
      <c r="A1" s="390"/>
      <c r="B1" s="390"/>
      <c r="C1" s="430" t="s">
        <v>485</v>
      </c>
      <c r="D1" s="430"/>
      <c r="E1" s="430"/>
      <c r="F1" s="430"/>
      <c r="G1" s="430"/>
    </row>
    <row r="2" spans="1:7" ht="54" customHeight="1">
      <c r="A2" s="390"/>
      <c r="B2" s="390"/>
      <c r="C2" s="430"/>
      <c r="D2" s="430"/>
      <c r="E2" s="430"/>
      <c r="F2" s="430"/>
      <c r="G2" s="430"/>
    </row>
    <row r="3" spans="1:9" ht="25.5">
      <c r="A3" s="431" t="s">
        <v>380</v>
      </c>
      <c r="B3" s="431"/>
      <c r="C3" s="431"/>
      <c r="D3" s="431"/>
      <c r="E3" s="431"/>
      <c r="F3" s="431"/>
      <c r="G3" s="52"/>
      <c r="H3" s="52"/>
      <c r="I3" s="52"/>
    </row>
    <row r="4" spans="1:9" ht="13.5" thickBot="1">
      <c r="A4" s="390"/>
      <c r="B4" s="391"/>
      <c r="C4" s="391"/>
      <c r="D4" s="391"/>
      <c r="E4" s="391"/>
      <c r="F4" s="54" t="s">
        <v>90</v>
      </c>
      <c r="G4" s="390"/>
      <c r="H4" s="390"/>
      <c r="I4" s="390"/>
    </row>
    <row r="5" spans="1:9" ht="15.75">
      <c r="A5" s="435" t="s">
        <v>143</v>
      </c>
      <c r="B5" s="433" t="s">
        <v>111</v>
      </c>
      <c r="C5" s="433" t="s">
        <v>142</v>
      </c>
      <c r="D5" s="433" t="s">
        <v>140</v>
      </c>
      <c r="E5" s="433" t="s">
        <v>141</v>
      </c>
      <c r="F5" s="437"/>
      <c r="G5" s="390"/>
      <c r="H5" s="390"/>
      <c r="I5" s="390"/>
    </row>
    <row r="6" spans="1:9" ht="26.25" customHeight="1">
      <c r="A6" s="436"/>
      <c r="B6" s="434"/>
      <c r="C6" s="434"/>
      <c r="D6" s="434"/>
      <c r="E6" s="75" t="s">
        <v>142</v>
      </c>
      <c r="F6" s="76" t="s">
        <v>91</v>
      </c>
      <c r="G6" s="390"/>
      <c r="H6" s="390"/>
      <c r="I6" s="390"/>
    </row>
    <row r="7" spans="1:9" s="394" customFormat="1" ht="12" thickBot="1">
      <c r="A7" s="103">
        <v>1</v>
      </c>
      <c r="B7" s="104">
        <v>2</v>
      </c>
      <c r="C7" s="104">
        <v>3</v>
      </c>
      <c r="D7" s="104">
        <v>4</v>
      </c>
      <c r="E7" s="104">
        <v>5</v>
      </c>
      <c r="F7" s="105">
        <v>6</v>
      </c>
      <c r="G7" s="126">
        <v>7</v>
      </c>
      <c r="H7" s="392"/>
      <c r="I7" s="393"/>
    </row>
    <row r="8" spans="1:9" s="35" customFormat="1" ht="19.5" thickBot="1">
      <c r="A8" s="395">
        <v>10000000</v>
      </c>
      <c r="B8" s="396" t="s">
        <v>144</v>
      </c>
      <c r="C8" s="397">
        <f>D8+E8</f>
        <v>9914200</v>
      </c>
      <c r="D8" s="397">
        <f>D9</f>
        <v>9914200</v>
      </c>
      <c r="E8" s="398"/>
      <c r="F8" s="399"/>
      <c r="G8" s="400"/>
      <c r="H8" s="400"/>
      <c r="I8" s="400"/>
    </row>
    <row r="9" spans="1:9" ht="30">
      <c r="A9" s="16">
        <v>11000000</v>
      </c>
      <c r="B9" s="17" t="s">
        <v>72</v>
      </c>
      <c r="C9" s="18">
        <f>D9</f>
        <v>9914200</v>
      </c>
      <c r="D9" s="18">
        <f>D10+D11</f>
        <v>9914200</v>
      </c>
      <c r="E9" s="18">
        <f>E10+E11</f>
        <v>0</v>
      </c>
      <c r="F9" s="19">
        <f>F10+F11</f>
        <v>0</v>
      </c>
      <c r="G9" s="20"/>
      <c r="H9" s="20"/>
      <c r="I9" s="20"/>
    </row>
    <row r="10" spans="1:10" s="229" customFormat="1" ht="20.25">
      <c r="A10" s="21">
        <v>11010000</v>
      </c>
      <c r="B10" s="22" t="s">
        <v>113</v>
      </c>
      <c r="C10" s="23">
        <f aca="true" t="shared" si="0" ref="C10:C35">D10+E10</f>
        <v>9214200</v>
      </c>
      <c r="D10" s="24">
        <v>9214200</v>
      </c>
      <c r="E10" s="25"/>
      <c r="F10" s="26"/>
      <c r="G10" s="20"/>
      <c r="H10" s="401"/>
      <c r="I10" s="20"/>
      <c r="J10" s="402"/>
    </row>
    <row r="11" spans="1:9" ht="15.75" thickBot="1">
      <c r="A11" s="21">
        <v>11020000</v>
      </c>
      <c r="B11" s="27" t="s">
        <v>92</v>
      </c>
      <c r="C11" s="23">
        <f t="shared" si="0"/>
        <v>700000</v>
      </c>
      <c r="D11" s="24">
        <v>700000</v>
      </c>
      <c r="E11" s="28"/>
      <c r="F11" s="29"/>
      <c r="G11" s="30"/>
      <c r="H11" s="30"/>
      <c r="I11" s="30"/>
    </row>
    <row r="12" spans="1:9" s="35" customFormat="1" ht="19.5" thickBot="1">
      <c r="A12" s="403">
        <v>20000000</v>
      </c>
      <c r="B12" s="404" t="s">
        <v>136</v>
      </c>
      <c r="C12" s="405">
        <f t="shared" si="0"/>
        <v>1988800</v>
      </c>
      <c r="D12" s="405">
        <f>D14+D13+D15</f>
        <v>460000</v>
      </c>
      <c r="E12" s="405">
        <f>E16</f>
        <v>1528800</v>
      </c>
      <c r="F12" s="406"/>
      <c r="G12" s="407"/>
      <c r="H12" s="407"/>
      <c r="I12" s="407"/>
    </row>
    <row r="13" spans="1:9" s="408" customFormat="1" ht="30">
      <c r="A13" s="16">
        <v>21000000</v>
      </c>
      <c r="B13" s="17" t="s">
        <v>137</v>
      </c>
      <c r="C13" s="18">
        <f>D13</f>
        <v>160000</v>
      </c>
      <c r="D13" s="18">
        <v>160000</v>
      </c>
      <c r="E13" s="31"/>
      <c r="F13" s="32"/>
      <c r="G13" s="20"/>
      <c r="H13" s="20"/>
      <c r="I13" s="20"/>
    </row>
    <row r="14" spans="1:9" ht="30">
      <c r="A14" s="21">
        <v>22000000</v>
      </c>
      <c r="B14" s="27" t="s">
        <v>114</v>
      </c>
      <c r="C14" s="23">
        <f t="shared" si="0"/>
        <v>280000</v>
      </c>
      <c r="D14" s="23">
        <v>280000</v>
      </c>
      <c r="E14" s="25"/>
      <c r="F14" s="26"/>
      <c r="G14" s="20"/>
      <c r="H14" s="20"/>
      <c r="I14" s="20"/>
    </row>
    <row r="15" spans="1:9" s="408" customFormat="1" ht="15">
      <c r="A15" s="21">
        <v>24000000</v>
      </c>
      <c r="B15" s="33" t="s">
        <v>410</v>
      </c>
      <c r="C15" s="23">
        <f t="shared" si="0"/>
        <v>20000</v>
      </c>
      <c r="D15" s="24">
        <v>20000</v>
      </c>
      <c r="E15" s="25"/>
      <c r="F15" s="26"/>
      <c r="G15" s="20"/>
      <c r="H15" s="20"/>
      <c r="I15" s="20"/>
    </row>
    <row r="16" spans="1:9" ht="15.75" thickBot="1">
      <c r="A16" s="21">
        <v>25000000</v>
      </c>
      <c r="B16" s="27" t="s">
        <v>93</v>
      </c>
      <c r="C16" s="23">
        <f>D16+E16</f>
        <v>1528800</v>
      </c>
      <c r="D16" s="23"/>
      <c r="E16" s="23">
        <v>1528800</v>
      </c>
      <c r="F16" s="29"/>
      <c r="G16" s="20"/>
      <c r="H16" s="20"/>
      <c r="I16" s="20"/>
    </row>
    <row r="17" spans="1:9" ht="21" thickBot="1">
      <c r="A17" s="34"/>
      <c r="B17" s="409" t="s">
        <v>139</v>
      </c>
      <c r="C17" s="410">
        <f>C12+C8</f>
        <v>11903000</v>
      </c>
      <c r="D17" s="410">
        <f>D12+D8</f>
        <v>10374200</v>
      </c>
      <c r="E17" s="410">
        <f>E12+E8</f>
        <v>1528800</v>
      </c>
      <c r="F17" s="411">
        <f>F12+F8</f>
        <v>0</v>
      </c>
      <c r="G17" s="20"/>
      <c r="H17" s="20"/>
      <c r="I17" s="20"/>
    </row>
    <row r="18" spans="1:9" s="35" customFormat="1" ht="19.5" thickBot="1">
      <c r="A18" s="403">
        <v>40000000</v>
      </c>
      <c r="B18" s="404" t="s">
        <v>112</v>
      </c>
      <c r="C18" s="405">
        <f t="shared" si="0"/>
        <v>159638866</v>
      </c>
      <c r="D18" s="405">
        <f>D19+D22</f>
        <v>158788866</v>
      </c>
      <c r="E18" s="405">
        <f>E19+E22</f>
        <v>850000</v>
      </c>
      <c r="F18" s="405">
        <f>F19+F22</f>
        <v>850000</v>
      </c>
      <c r="G18" s="407"/>
      <c r="H18" s="407"/>
      <c r="I18" s="407"/>
    </row>
    <row r="19" spans="1:9" ht="15">
      <c r="A19" s="49">
        <v>41020000</v>
      </c>
      <c r="B19" s="50" t="s">
        <v>411</v>
      </c>
      <c r="C19" s="23">
        <f>D19+E19</f>
        <v>10164900</v>
      </c>
      <c r="D19" s="23">
        <f>D21+D20</f>
        <v>10164900</v>
      </c>
      <c r="E19" s="23">
        <f>E21+E20</f>
        <v>0</v>
      </c>
      <c r="F19" s="23">
        <f>F21+F20</f>
        <v>0</v>
      </c>
      <c r="G19" s="20"/>
      <c r="H19" s="20"/>
      <c r="I19" s="20"/>
    </row>
    <row r="20" spans="1:9" ht="15">
      <c r="A20" s="21">
        <v>41020100</v>
      </c>
      <c r="B20" s="51" t="s">
        <v>412</v>
      </c>
      <c r="C20" s="23">
        <f>D20+E20</f>
        <v>3410600</v>
      </c>
      <c r="D20" s="24">
        <v>3410600</v>
      </c>
      <c r="E20" s="25"/>
      <c r="F20" s="26"/>
      <c r="G20" s="20"/>
      <c r="H20" s="20"/>
      <c r="I20" s="20"/>
    </row>
    <row r="21" spans="1:9" ht="60">
      <c r="A21" s="21">
        <v>41020200</v>
      </c>
      <c r="B21" s="121" t="s">
        <v>413</v>
      </c>
      <c r="C21" s="23">
        <f>D21+E21</f>
        <v>6754300</v>
      </c>
      <c r="D21" s="24">
        <v>6754300</v>
      </c>
      <c r="E21" s="28"/>
      <c r="F21" s="29"/>
      <c r="G21" s="20"/>
      <c r="H21" s="20"/>
      <c r="I21" s="20"/>
    </row>
    <row r="22" spans="1:9" ht="15">
      <c r="A22" s="49">
        <v>41030000</v>
      </c>
      <c r="B22" s="122" t="s">
        <v>135</v>
      </c>
      <c r="C22" s="23">
        <f>SUM(C23:C34)</f>
        <v>149270566</v>
      </c>
      <c r="D22" s="23">
        <f>SUM(D23:D35)</f>
        <v>148623966</v>
      </c>
      <c r="E22" s="23">
        <f>SUM(E23:E35)</f>
        <v>850000</v>
      </c>
      <c r="F22" s="23">
        <f>SUM(F23:F35)</f>
        <v>850000</v>
      </c>
      <c r="G22" s="20"/>
      <c r="H22" s="20"/>
      <c r="I22" s="20"/>
    </row>
    <row r="23" spans="1:9" ht="105">
      <c r="A23" s="21">
        <v>41030600</v>
      </c>
      <c r="B23" s="123" t="s">
        <v>94</v>
      </c>
      <c r="C23" s="23">
        <f t="shared" si="0"/>
        <v>43464000</v>
      </c>
      <c r="D23" s="24">
        <v>43464000</v>
      </c>
      <c r="E23" s="25"/>
      <c r="F23" s="26"/>
      <c r="G23" s="20"/>
      <c r="H23" s="128">
        <f>'В3'!G84-D23</f>
        <v>0</v>
      </c>
      <c r="I23" s="128"/>
    </row>
    <row r="24" spans="1:9" ht="120">
      <c r="A24" s="21">
        <v>41030800</v>
      </c>
      <c r="B24" s="123" t="s">
        <v>95</v>
      </c>
      <c r="C24" s="23">
        <f t="shared" si="0"/>
        <v>43147600</v>
      </c>
      <c r="D24" s="24">
        <v>43147600</v>
      </c>
      <c r="E24" s="25"/>
      <c r="F24" s="26"/>
      <c r="G24" s="20"/>
      <c r="H24" s="228">
        <f>'В3'!G69+'В3'!G70+'В3'!G72+'В3'!G73+'В3'!G74+'В3'!G71-D24</f>
        <v>0</v>
      </c>
      <c r="I24" s="128"/>
    </row>
    <row r="25" spans="1:9" ht="75">
      <c r="A25" s="21">
        <v>41031000</v>
      </c>
      <c r="B25" s="123" t="s">
        <v>96</v>
      </c>
      <c r="C25" s="23">
        <f t="shared" si="0"/>
        <v>6409100</v>
      </c>
      <c r="D25" s="24">
        <v>6409100</v>
      </c>
      <c r="E25" s="25"/>
      <c r="F25" s="26"/>
      <c r="G25" s="20"/>
      <c r="H25" s="128">
        <f>SUM('В3'!G76:G81)-D25</f>
        <v>0</v>
      </c>
      <c r="I25" s="20"/>
    </row>
    <row r="26" spans="1:9" ht="60">
      <c r="A26" s="21">
        <v>41033600</v>
      </c>
      <c r="B26" s="124" t="s">
        <v>414</v>
      </c>
      <c r="C26" s="23">
        <f t="shared" si="0"/>
        <v>349800</v>
      </c>
      <c r="D26" s="24">
        <v>349800</v>
      </c>
      <c r="E26" s="25"/>
      <c r="F26" s="26"/>
      <c r="G26" s="20"/>
      <c r="H26" s="128">
        <f>D26-'В3'!F24</f>
        <v>0</v>
      </c>
      <c r="I26" s="20"/>
    </row>
    <row r="27" spans="1:9" ht="30">
      <c r="A27" s="21">
        <v>41033900</v>
      </c>
      <c r="B27" s="123" t="s">
        <v>115</v>
      </c>
      <c r="C27" s="23">
        <f t="shared" si="0"/>
        <v>15655100</v>
      </c>
      <c r="D27" s="24">
        <v>15655100</v>
      </c>
      <c r="E27" s="25"/>
      <c r="F27" s="26"/>
      <c r="G27" s="20"/>
      <c r="H27" s="128">
        <f>D27-'В3'!F54</f>
        <v>0</v>
      </c>
      <c r="I27" s="20"/>
    </row>
    <row r="28" spans="1:9" ht="30">
      <c r="A28" s="21">
        <v>41034200</v>
      </c>
      <c r="B28" s="123" t="s">
        <v>116</v>
      </c>
      <c r="C28" s="23">
        <f t="shared" si="0"/>
        <v>21267400</v>
      </c>
      <c r="D28" s="24">
        <v>21267400</v>
      </c>
      <c r="E28" s="25"/>
      <c r="F28" s="26"/>
      <c r="G28" s="20"/>
      <c r="H28" s="128">
        <f>D28-'В3'!F17-'В3'!F19-'В3'!F22</f>
        <v>0</v>
      </c>
      <c r="I28" s="20"/>
    </row>
    <row r="29" spans="1:10" ht="60">
      <c r="A29" s="21">
        <v>41034500</v>
      </c>
      <c r="B29" s="123" t="s">
        <v>30</v>
      </c>
      <c r="C29" s="23">
        <f t="shared" si="0"/>
        <v>1700000</v>
      </c>
      <c r="D29" s="24">
        <v>850000</v>
      </c>
      <c r="E29" s="25">
        <v>850000</v>
      </c>
      <c r="F29" s="26">
        <v>850000</v>
      </c>
      <c r="G29" s="20"/>
      <c r="H29" s="128">
        <f>Д!C29-'В3'!Q42-'В3'!Q64-'В3'!Q106-'В3'!Q118+I29+I30</f>
        <v>0</v>
      </c>
      <c r="I29" s="20">
        <v>1500</v>
      </c>
      <c r="J29" s="153" t="s">
        <v>27</v>
      </c>
    </row>
    <row r="30" spans="1:10" ht="15">
      <c r="A30" s="21">
        <v>41035000</v>
      </c>
      <c r="B30" s="123" t="s">
        <v>132</v>
      </c>
      <c r="C30" s="23">
        <f t="shared" si="0"/>
        <v>14271780</v>
      </c>
      <c r="D30" s="24">
        <v>14271780</v>
      </c>
      <c r="E30" s="25"/>
      <c r="F30" s="26"/>
      <c r="G30" s="20"/>
      <c r="H30" s="20"/>
      <c r="I30" s="20">
        <v>18000</v>
      </c>
      <c r="J30" s="153" t="s">
        <v>28</v>
      </c>
    </row>
    <row r="31" spans="1:9" ht="60">
      <c r="A31" s="21">
        <v>41035200</v>
      </c>
      <c r="B31" s="123" t="s">
        <v>0</v>
      </c>
      <c r="C31" s="23">
        <f t="shared" si="0"/>
        <v>877320</v>
      </c>
      <c r="D31" s="24">
        <v>877320</v>
      </c>
      <c r="E31" s="25"/>
      <c r="F31" s="26"/>
      <c r="G31" s="20"/>
      <c r="H31" s="20"/>
      <c r="I31" s="20"/>
    </row>
    <row r="32" spans="1:9" ht="45">
      <c r="A32" s="21">
        <v>41035400</v>
      </c>
      <c r="B32" s="123" t="s">
        <v>433</v>
      </c>
      <c r="C32" s="23">
        <f t="shared" si="0"/>
        <v>45025</v>
      </c>
      <c r="D32" s="24">
        <v>45025</v>
      </c>
      <c r="E32" s="25"/>
      <c r="F32" s="26"/>
      <c r="G32" s="20"/>
      <c r="H32" s="20"/>
      <c r="I32" s="20"/>
    </row>
    <row r="33" spans="1:9" ht="135">
      <c r="A33" s="21">
        <v>41035800</v>
      </c>
      <c r="B33" s="125" t="s">
        <v>451</v>
      </c>
      <c r="C33" s="23">
        <f t="shared" si="0"/>
        <v>1516800</v>
      </c>
      <c r="D33" s="24">
        <v>1516800</v>
      </c>
      <c r="E33" s="25"/>
      <c r="F33" s="26"/>
      <c r="G33" s="20"/>
      <c r="H33" s="128">
        <f>D33-'В3'!Q67</f>
        <v>0</v>
      </c>
      <c r="I33" s="20"/>
    </row>
    <row r="34" spans="1:9" ht="225">
      <c r="A34" s="116">
        <v>41036100</v>
      </c>
      <c r="B34" s="125" t="s">
        <v>31</v>
      </c>
      <c r="C34" s="117">
        <f t="shared" si="0"/>
        <v>566641</v>
      </c>
      <c r="D34" s="118">
        <v>566641</v>
      </c>
      <c r="E34" s="119"/>
      <c r="F34" s="120"/>
      <c r="G34" s="20"/>
      <c r="H34" s="128">
        <f>D34-'В3'!Q104</f>
        <v>0</v>
      </c>
      <c r="I34" s="20"/>
    </row>
    <row r="35" spans="1:9" ht="38.25">
      <c r="A35" s="132">
        <v>41037000</v>
      </c>
      <c r="B35" s="133" t="s">
        <v>1</v>
      </c>
      <c r="C35" s="117">
        <f t="shared" si="0"/>
        <v>203400</v>
      </c>
      <c r="D35" s="118">
        <v>203400</v>
      </c>
      <c r="E35" s="119"/>
      <c r="F35" s="120"/>
      <c r="G35" s="20"/>
      <c r="H35" s="128">
        <f>D35-'В3'!Q119-'В3'!Q48</f>
        <v>0</v>
      </c>
      <c r="I35" s="20"/>
    </row>
    <row r="36" spans="1:9" s="35" customFormat="1" ht="19.5" thickBot="1">
      <c r="A36" s="438" t="s">
        <v>153</v>
      </c>
      <c r="B36" s="439"/>
      <c r="C36" s="412">
        <f>D36+E36</f>
        <v>171541866</v>
      </c>
      <c r="D36" s="412">
        <f>D18+D12+D8</f>
        <v>169163066</v>
      </c>
      <c r="E36" s="412">
        <f>E18+E12+E8</f>
        <v>2378800</v>
      </c>
      <c r="F36" s="412">
        <f>F18+F12+F8</f>
        <v>850000</v>
      </c>
      <c r="G36" s="407"/>
      <c r="H36" s="407"/>
      <c r="I36" s="407"/>
    </row>
    <row r="38" spans="1:5" ht="18.75">
      <c r="A38" s="36" t="s">
        <v>167</v>
      </c>
      <c r="D38" s="35"/>
      <c r="E38" s="36" t="s">
        <v>168</v>
      </c>
    </row>
    <row r="39" spans="1:2" ht="18.75">
      <c r="A39" s="432" t="s">
        <v>97</v>
      </c>
      <c r="B39" s="432"/>
    </row>
    <row r="42" spans="3:6" s="413" customFormat="1" ht="12.75" hidden="1">
      <c r="C42" s="414">
        <v>171540866</v>
      </c>
      <c r="D42" s="414">
        <v>169162066</v>
      </c>
      <c r="E42" s="414">
        <v>2378800</v>
      </c>
      <c r="F42" s="414">
        <v>850000</v>
      </c>
    </row>
    <row r="43" spans="3:6" s="413" customFormat="1" ht="12.75" hidden="1">
      <c r="C43" s="415">
        <f>C36-C42</f>
        <v>1000</v>
      </c>
      <c r="D43" s="415">
        <f>D42-D36</f>
        <v>-1000</v>
      </c>
      <c r="E43" s="415">
        <f>E42-E36</f>
        <v>0</v>
      </c>
      <c r="F43" s="415">
        <f>F36-F42</f>
        <v>0</v>
      </c>
    </row>
    <row r="44" spans="3:5" s="413" customFormat="1" ht="12.75">
      <c r="C44" s="416">
        <f>C36-'В3'!Q122+Ф!D12</f>
        <v>0</v>
      </c>
      <c r="D44" s="416">
        <f>D36-'В3'!F122+Ф!D14</f>
        <v>0</v>
      </c>
      <c r="E44" s="416">
        <f>E36-'В3'!K122+Ф!E17</f>
        <v>0</v>
      </c>
    </row>
    <row r="45" s="413" customFormat="1" ht="12.75">
      <c r="D45" s="415"/>
    </row>
    <row r="50" s="37" customFormat="1" ht="15.75"/>
  </sheetData>
  <mergeCells count="9">
    <mergeCell ref="C1:G2"/>
    <mergeCell ref="A3:F3"/>
    <mergeCell ref="A39:B39"/>
    <mergeCell ref="D5:D6"/>
    <mergeCell ref="A5:A6"/>
    <mergeCell ref="B5:B6"/>
    <mergeCell ref="E5:F5"/>
    <mergeCell ref="C5:C6"/>
    <mergeCell ref="A36:B36"/>
  </mergeCells>
  <printOptions horizontalCentered="1"/>
  <pageMargins left="0.3937007874015748" right="0.1968503937007874" top="0.6299212598425197" bottom="0.2362204724409449" header="0" footer="0"/>
  <pageSetup fitToHeight="2" horizontalDpi="600" verticalDpi="600" orientation="portrait" paperSize="9" scale="90"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codeName="Лист42">
    <pageSetUpPr fitToPage="1"/>
  </sheetPr>
  <dimension ref="A1:I22"/>
  <sheetViews>
    <sheetView view="pageBreakPreview" zoomScale="75" zoomScaleSheetLayoutView="75" workbookViewId="0" topLeftCell="A1">
      <selection activeCell="E1" sqref="E1:F1"/>
    </sheetView>
  </sheetViews>
  <sheetFormatPr defaultColWidth="9.00390625" defaultRowHeight="12.75"/>
  <cols>
    <col min="1" max="1" width="7.625" style="55" customWidth="1"/>
    <col min="2" max="2" width="63.125" style="55" customWidth="1"/>
    <col min="3" max="3" width="13.25390625" style="55" customWidth="1"/>
    <col min="4" max="4" width="15.25390625" style="55" customWidth="1"/>
    <col min="5" max="5" width="15.00390625" style="55" customWidth="1"/>
    <col min="6" max="6" width="19.25390625" style="55" customWidth="1"/>
    <col min="7" max="7" width="12.25390625" style="55" customWidth="1"/>
    <col min="8" max="16384" width="9.25390625" style="55" customWidth="1"/>
  </cols>
  <sheetData>
    <row r="1" spans="5:9" ht="54" customHeight="1">
      <c r="E1" s="444" t="s">
        <v>2</v>
      </c>
      <c r="F1" s="444"/>
      <c r="G1" s="69"/>
      <c r="H1" s="70"/>
      <c r="I1" s="70"/>
    </row>
    <row r="2" spans="2:7" ht="18" customHeight="1">
      <c r="B2" s="445"/>
      <c r="C2" s="445"/>
      <c r="D2" s="445"/>
      <c r="E2" s="445"/>
      <c r="F2" s="445"/>
      <c r="G2" s="71"/>
    </row>
    <row r="3" spans="2:6" ht="34.5" customHeight="1">
      <c r="B3" s="446" t="s">
        <v>381</v>
      </c>
      <c r="C3" s="446"/>
      <c r="D3" s="446"/>
      <c r="E3" s="446"/>
      <c r="F3" s="446"/>
    </row>
    <row r="5" spans="1:6" ht="12.75">
      <c r="A5" s="73"/>
      <c r="B5" s="73"/>
      <c r="C5" s="73"/>
      <c r="D5" s="73"/>
      <c r="E5" s="73"/>
      <c r="F5" s="72" t="s">
        <v>123</v>
      </c>
    </row>
    <row r="6" spans="1:6" ht="12.75">
      <c r="A6" s="440" t="s">
        <v>143</v>
      </c>
      <c r="B6" s="440" t="s">
        <v>434</v>
      </c>
      <c r="C6" s="441" t="s">
        <v>142</v>
      </c>
      <c r="D6" s="442" t="s">
        <v>140</v>
      </c>
      <c r="E6" s="440" t="s">
        <v>141</v>
      </c>
      <c r="F6" s="440"/>
    </row>
    <row r="7" spans="1:6" ht="12.75">
      <c r="A7" s="440"/>
      <c r="B7" s="440"/>
      <c r="C7" s="442"/>
      <c r="D7" s="442"/>
      <c r="E7" s="440" t="s">
        <v>142</v>
      </c>
      <c r="F7" s="440" t="s">
        <v>91</v>
      </c>
    </row>
    <row r="8" spans="1:6" ht="12.75">
      <c r="A8" s="440"/>
      <c r="B8" s="440"/>
      <c r="C8" s="442"/>
      <c r="D8" s="442"/>
      <c r="E8" s="440"/>
      <c r="F8" s="440"/>
    </row>
    <row r="9" spans="1:6" s="74" customFormat="1" ht="11.25">
      <c r="A9" s="202">
        <v>1</v>
      </c>
      <c r="B9" s="202">
        <v>2</v>
      </c>
      <c r="C9" s="203">
        <v>3</v>
      </c>
      <c r="D9" s="202">
        <v>4</v>
      </c>
      <c r="E9" s="202">
        <v>5</v>
      </c>
      <c r="F9" s="202">
        <v>6</v>
      </c>
    </row>
    <row r="10" spans="1:6" ht="12.75">
      <c r="A10" s="204">
        <v>200000</v>
      </c>
      <c r="B10" s="205" t="s">
        <v>435</v>
      </c>
      <c r="C10" s="206">
        <f>C11</f>
        <v>6113951</v>
      </c>
      <c r="D10" s="207">
        <f>D11</f>
        <v>-161290</v>
      </c>
      <c r="E10" s="207">
        <f>E11</f>
        <v>6275241</v>
      </c>
      <c r="F10" s="207">
        <f>F11</f>
        <v>6275241</v>
      </c>
    </row>
    <row r="11" spans="1:6" ht="12.75">
      <c r="A11" s="204">
        <v>208000</v>
      </c>
      <c r="B11" s="205" t="s">
        <v>436</v>
      </c>
      <c r="C11" s="206">
        <f>C12+C13</f>
        <v>6113951</v>
      </c>
      <c r="D11" s="207">
        <f>D12+D13</f>
        <v>-161290</v>
      </c>
      <c r="E11" s="207">
        <f>E12+E13</f>
        <v>6275241</v>
      </c>
      <c r="F11" s="207">
        <f>F12+F13</f>
        <v>6275241</v>
      </c>
    </row>
    <row r="12" spans="1:6" ht="12.75">
      <c r="A12" s="208">
        <v>208100</v>
      </c>
      <c r="B12" s="209" t="s">
        <v>437</v>
      </c>
      <c r="C12" s="210">
        <f>D12</f>
        <v>6113951</v>
      </c>
      <c r="D12" s="211">
        <v>6113951</v>
      </c>
      <c r="E12" s="211">
        <v>0</v>
      </c>
      <c r="F12" s="211">
        <v>0</v>
      </c>
    </row>
    <row r="13" spans="1:6" ht="25.5">
      <c r="A13" s="208">
        <v>208400</v>
      </c>
      <c r="B13" s="209" t="s">
        <v>67</v>
      </c>
      <c r="C13" s="210">
        <v>0</v>
      </c>
      <c r="D13" s="211">
        <v>-6275241</v>
      </c>
      <c r="E13" s="211">
        <f>-D13</f>
        <v>6275241</v>
      </c>
      <c r="F13" s="211">
        <f>E13</f>
        <v>6275241</v>
      </c>
    </row>
    <row r="14" spans="1:6" ht="12.75">
      <c r="A14" s="204">
        <v>600000</v>
      </c>
      <c r="B14" s="205" t="s">
        <v>438</v>
      </c>
      <c r="C14" s="206">
        <f>C15</f>
        <v>6113951</v>
      </c>
      <c r="D14" s="207">
        <f>D15</f>
        <v>-161290</v>
      </c>
      <c r="E14" s="207">
        <f>E15</f>
        <v>6275241</v>
      </c>
      <c r="F14" s="207">
        <f>F15</f>
        <v>6275241</v>
      </c>
    </row>
    <row r="15" spans="1:6" ht="12.75">
      <c r="A15" s="204">
        <v>602000</v>
      </c>
      <c r="B15" s="205" t="s">
        <v>439</v>
      </c>
      <c r="C15" s="206">
        <f>C16+C17</f>
        <v>6113951</v>
      </c>
      <c r="D15" s="207">
        <f>D16+D17</f>
        <v>-161290</v>
      </c>
      <c r="E15" s="207">
        <f>E16+E17</f>
        <v>6275241</v>
      </c>
      <c r="F15" s="207">
        <f>F16+F17</f>
        <v>6275241</v>
      </c>
    </row>
    <row r="16" spans="1:6" ht="12.75">
      <c r="A16" s="208">
        <v>602100</v>
      </c>
      <c r="B16" s="209" t="s">
        <v>437</v>
      </c>
      <c r="C16" s="210">
        <f>D16</f>
        <v>6113951</v>
      </c>
      <c r="D16" s="211">
        <f>D12</f>
        <v>6113951</v>
      </c>
      <c r="E16" s="211">
        <v>0</v>
      </c>
      <c r="F16" s="211">
        <v>0</v>
      </c>
    </row>
    <row r="17" spans="1:6" ht="25.5">
      <c r="A17" s="208">
        <v>602400</v>
      </c>
      <c r="B17" s="209" t="s">
        <v>67</v>
      </c>
      <c r="C17" s="210">
        <v>0</v>
      </c>
      <c r="D17" s="211">
        <f>D13</f>
        <v>-6275241</v>
      </c>
      <c r="E17" s="211">
        <f>-D17</f>
        <v>6275241</v>
      </c>
      <c r="F17" s="211">
        <f>E17</f>
        <v>6275241</v>
      </c>
    </row>
    <row r="18" ht="12.75">
      <c r="F18" s="72"/>
    </row>
    <row r="21" spans="2:6" ht="15.75">
      <c r="B21" s="37" t="s">
        <v>167</v>
      </c>
      <c r="C21" s="38"/>
      <c r="D21" s="38"/>
      <c r="E21" s="38"/>
      <c r="F21" s="37" t="s">
        <v>168</v>
      </c>
    </row>
    <row r="22" spans="2:3" ht="15.75">
      <c r="B22" s="443" t="s">
        <v>97</v>
      </c>
      <c r="C22" s="443"/>
    </row>
  </sheetData>
  <mergeCells count="11">
    <mergeCell ref="B22:C22"/>
    <mergeCell ref="E1:F1"/>
    <mergeCell ref="B2:F2"/>
    <mergeCell ref="B3:F3"/>
    <mergeCell ref="E6:F6"/>
    <mergeCell ref="E7:E8"/>
    <mergeCell ref="F7:F8"/>
    <mergeCell ref="A6:A8"/>
    <mergeCell ref="B6:B8"/>
    <mergeCell ref="C6:C8"/>
    <mergeCell ref="D6:D8"/>
  </mergeCells>
  <printOptions horizontalCentered="1"/>
  <pageMargins left="0.1968503937007874" right="0.1968503937007874" top="0.55" bottom="0.3937007874015748" header="0" footer="0"/>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Лист40"/>
  <dimension ref="A1:R128"/>
  <sheetViews>
    <sheetView showZeros="0" view="pageBreakPreview" zoomScale="75" zoomScaleNormal="60" zoomScaleSheetLayoutView="75" workbookViewId="0" topLeftCell="A1">
      <pane xSplit="5" ySplit="6" topLeftCell="F118" activePane="bottomRight" state="frozen"/>
      <selection pane="topLeft" activeCell="A1" sqref="A1"/>
      <selection pane="topRight" activeCell="F1" sqref="F1"/>
      <selection pane="bottomLeft" activeCell="A7" sqref="A7"/>
      <selection pane="bottomRight" activeCell="E38" sqref="E38"/>
    </sheetView>
  </sheetViews>
  <sheetFormatPr defaultColWidth="9.00390625" defaultRowHeight="12.75"/>
  <cols>
    <col min="1" max="1" width="3.75390625" style="68" customWidth="1"/>
    <col min="2" max="2" width="14.00390625" style="380" customWidth="1"/>
    <col min="3" max="3" width="10.125" style="380" customWidth="1"/>
    <col min="4" max="4" width="9.625" style="380" customWidth="1"/>
    <col min="5" max="5" width="60.75390625" style="381" customWidth="1"/>
    <col min="6" max="7" width="16.125" style="382" customWidth="1"/>
    <col min="8" max="8" width="15.375" style="382" customWidth="1"/>
    <col min="9" max="9" width="15.25390625" style="382" customWidth="1"/>
    <col min="10" max="10" width="10.875" style="382" customWidth="1"/>
    <col min="11" max="11" width="13.25390625" style="382" customWidth="1"/>
    <col min="12" max="12" width="16.00390625" style="382" customWidth="1"/>
    <col min="13" max="13" width="13.00390625" style="382" customWidth="1"/>
    <col min="14" max="14" width="11.875" style="382" customWidth="1"/>
    <col min="15" max="16" width="13.75390625" style="382" customWidth="1"/>
    <col min="17" max="17" width="15.625" style="382" customWidth="1"/>
    <col min="18" max="16384" width="8.875" style="153" customWidth="1"/>
  </cols>
  <sheetData>
    <row r="1" spans="1:17" ht="67.5" customHeight="1">
      <c r="A1" s="212"/>
      <c r="B1" s="245"/>
      <c r="C1" s="245"/>
      <c r="D1" s="245"/>
      <c r="E1" s="246"/>
      <c r="F1" s="247"/>
      <c r="G1" s="247"/>
      <c r="H1" s="247"/>
      <c r="I1" s="247"/>
      <c r="J1" s="247"/>
      <c r="K1" s="247"/>
      <c r="L1" s="247"/>
      <c r="M1" s="425" t="s">
        <v>3</v>
      </c>
      <c r="N1" s="425"/>
      <c r="O1" s="425"/>
      <c r="P1" s="425"/>
      <c r="Q1" s="425"/>
    </row>
    <row r="2" spans="1:17" ht="26.25" thickBot="1">
      <c r="A2" s="214"/>
      <c r="B2" s="429" t="s">
        <v>186</v>
      </c>
      <c r="C2" s="429"/>
      <c r="D2" s="429"/>
      <c r="E2" s="429"/>
      <c r="F2" s="429"/>
      <c r="G2" s="429"/>
      <c r="H2" s="429"/>
      <c r="I2" s="429"/>
      <c r="J2" s="429"/>
      <c r="K2" s="429"/>
      <c r="L2" s="429"/>
      <c r="M2" s="429"/>
      <c r="N2" s="429"/>
      <c r="O2" s="429"/>
      <c r="P2" s="429"/>
      <c r="Q2" s="248" t="s">
        <v>123</v>
      </c>
    </row>
    <row r="3" spans="1:17" s="249" customFormat="1" ht="12">
      <c r="A3" s="448"/>
      <c r="B3" s="454" t="s">
        <v>187</v>
      </c>
      <c r="C3" s="451" t="s">
        <v>444</v>
      </c>
      <c r="D3" s="451" t="s">
        <v>443</v>
      </c>
      <c r="E3" s="423" t="s">
        <v>397</v>
      </c>
      <c r="F3" s="447" t="s">
        <v>140</v>
      </c>
      <c r="G3" s="447"/>
      <c r="H3" s="447"/>
      <c r="I3" s="447"/>
      <c r="J3" s="447"/>
      <c r="K3" s="447" t="s">
        <v>79</v>
      </c>
      <c r="L3" s="447"/>
      <c r="M3" s="447"/>
      <c r="N3" s="447"/>
      <c r="O3" s="447"/>
      <c r="P3" s="447"/>
      <c r="Q3" s="426" t="s">
        <v>142</v>
      </c>
    </row>
    <row r="4" spans="1:17" s="249" customFormat="1" ht="12">
      <c r="A4" s="448"/>
      <c r="B4" s="455"/>
      <c r="C4" s="452"/>
      <c r="D4" s="452"/>
      <c r="E4" s="458"/>
      <c r="F4" s="457" t="s">
        <v>142</v>
      </c>
      <c r="G4" s="457" t="s">
        <v>117</v>
      </c>
      <c r="H4" s="449" t="s">
        <v>82</v>
      </c>
      <c r="I4" s="449"/>
      <c r="J4" s="449" t="s">
        <v>118</v>
      </c>
      <c r="K4" s="457" t="s">
        <v>142</v>
      </c>
      <c r="L4" s="457" t="s">
        <v>117</v>
      </c>
      <c r="M4" s="449" t="s">
        <v>82</v>
      </c>
      <c r="N4" s="449"/>
      <c r="O4" s="449" t="s">
        <v>118</v>
      </c>
      <c r="P4" s="250" t="s">
        <v>82</v>
      </c>
      <c r="Q4" s="427"/>
    </row>
    <row r="5" spans="1:17" s="249" customFormat="1" ht="36.75" thickBot="1">
      <c r="A5" s="448"/>
      <c r="B5" s="456"/>
      <c r="C5" s="453"/>
      <c r="D5" s="453"/>
      <c r="E5" s="459"/>
      <c r="F5" s="424"/>
      <c r="G5" s="424"/>
      <c r="H5" s="251" t="s">
        <v>122</v>
      </c>
      <c r="I5" s="251" t="s">
        <v>119</v>
      </c>
      <c r="J5" s="450"/>
      <c r="K5" s="424"/>
      <c r="L5" s="424"/>
      <c r="M5" s="251" t="s">
        <v>122</v>
      </c>
      <c r="N5" s="251" t="s">
        <v>119</v>
      </c>
      <c r="O5" s="450"/>
      <c r="P5" s="252" t="s">
        <v>124</v>
      </c>
      <c r="Q5" s="428"/>
    </row>
    <row r="6" spans="1:17" s="255" customFormat="1" ht="11.25" thickBot="1">
      <c r="A6" s="253"/>
      <c r="B6" s="254">
        <v>1</v>
      </c>
      <c r="C6" s="254">
        <v>2</v>
      </c>
      <c r="D6" s="254">
        <v>3</v>
      </c>
      <c r="E6" s="254">
        <v>4</v>
      </c>
      <c r="F6" s="254">
        <v>5</v>
      </c>
      <c r="G6" s="254">
        <v>6</v>
      </c>
      <c r="H6" s="254">
        <v>7</v>
      </c>
      <c r="I6" s="254">
        <v>8</v>
      </c>
      <c r="J6" s="254">
        <v>9</v>
      </c>
      <c r="K6" s="254">
        <v>10</v>
      </c>
      <c r="L6" s="254">
        <v>11</v>
      </c>
      <c r="M6" s="254">
        <v>12</v>
      </c>
      <c r="N6" s="254">
        <v>13</v>
      </c>
      <c r="O6" s="254">
        <v>14</v>
      </c>
      <c r="P6" s="254">
        <v>15</v>
      </c>
      <c r="Q6" s="254">
        <v>16</v>
      </c>
    </row>
    <row r="7" spans="1:18" s="262" customFormat="1" ht="20.25">
      <c r="A7" s="256"/>
      <c r="B7" s="257" t="s">
        <v>189</v>
      </c>
      <c r="C7" s="258"/>
      <c r="D7" s="258"/>
      <c r="E7" s="259" t="s">
        <v>258</v>
      </c>
      <c r="F7" s="260">
        <f>F8</f>
        <v>2095150</v>
      </c>
      <c r="G7" s="260">
        <f aca="true" t="shared" si="0" ref="G7:P7">G8</f>
        <v>2095150</v>
      </c>
      <c r="H7" s="260">
        <f t="shared" si="0"/>
        <v>1040110</v>
      </c>
      <c r="I7" s="260">
        <f t="shared" si="0"/>
        <v>171085</v>
      </c>
      <c r="J7" s="260">
        <f t="shared" si="0"/>
        <v>0</v>
      </c>
      <c r="K7" s="260">
        <f>K8</f>
        <v>74100</v>
      </c>
      <c r="L7" s="260">
        <f t="shared" si="0"/>
        <v>52100</v>
      </c>
      <c r="M7" s="260">
        <f t="shared" si="0"/>
        <v>0</v>
      </c>
      <c r="N7" s="260">
        <f t="shared" si="0"/>
        <v>36600</v>
      </c>
      <c r="O7" s="260">
        <f t="shared" si="0"/>
        <v>22000</v>
      </c>
      <c r="P7" s="260">
        <f t="shared" si="0"/>
        <v>22000</v>
      </c>
      <c r="Q7" s="261">
        <f>Q8</f>
        <v>2169250</v>
      </c>
      <c r="R7" s="228">
        <f aca="true" t="shared" si="1" ref="R7:R75">Q7-K7-F7</f>
        <v>0</v>
      </c>
    </row>
    <row r="8" spans="1:18" s="268" customFormat="1" ht="18.75">
      <c r="A8" s="263"/>
      <c r="B8" s="264" t="s">
        <v>49</v>
      </c>
      <c r="C8" s="238"/>
      <c r="D8" s="238"/>
      <c r="E8" s="265" t="s">
        <v>258</v>
      </c>
      <c r="F8" s="266">
        <f>F9+F10</f>
        <v>2095150</v>
      </c>
      <c r="G8" s="266">
        <f aca="true" t="shared" si="2" ref="G8:P8">G9+G10</f>
        <v>2095150</v>
      </c>
      <c r="H8" s="266">
        <f t="shared" si="2"/>
        <v>1040110</v>
      </c>
      <c r="I8" s="266">
        <f t="shared" si="2"/>
        <v>171085</v>
      </c>
      <c r="J8" s="266">
        <f t="shared" si="2"/>
        <v>0</v>
      </c>
      <c r="K8" s="266">
        <f>K9+K10</f>
        <v>74100</v>
      </c>
      <c r="L8" s="266">
        <f t="shared" si="2"/>
        <v>52100</v>
      </c>
      <c r="M8" s="266">
        <f t="shared" si="2"/>
        <v>0</v>
      </c>
      <c r="N8" s="266">
        <f t="shared" si="2"/>
        <v>36600</v>
      </c>
      <c r="O8" s="266">
        <f t="shared" si="2"/>
        <v>22000</v>
      </c>
      <c r="P8" s="266">
        <f t="shared" si="2"/>
        <v>22000</v>
      </c>
      <c r="Q8" s="267">
        <f>Q9+Q10</f>
        <v>2169250</v>
      </c>
      <c r="R8" s="228">
        <f t="shared" si="1"/>
        <v>0</v>
      </c>
    </row>
    <row r="9" spans="1:18" s="275" customFormat="1" ht="69.75" customHeight="1">
      <c r="A9" s="269"/>
      <c r="B9" s="270" t="s">
        <v>419</v>
      </c>
      <c r="C9" s="271" t="s">
        <v>420</v>
      </c>
      <c r="D9" s="271" t="s">
        <v>163</v>
      </c>
      <c r="E9" s="272" t="s">
        <v>190</v>
      </c>
      <c r="F9" s="273">
        <f>G9</f>
        <v>1992850</v>
      </c>
      <c r="G9" s="273">
        <v>1992850</v>
      </c>
      <c r="H9" s="273">
        <v>1040110</v>
      </c>
      <c r="I9" s="273">
        <v>171085</v>
      </c>
      <c r="J9" s="273"/>
      <c r="K9" s="273">
        <f>L9+O9</f>
        <v>74100</v>
      </c>
      <c r="L9" s="273">
        <v>52100</v>
      </c>
      <c r="M9" s="273"/>
      <c r="N9" s="273">
        <v>36600</v>
      </c>
      <c r="O9" s="273">
        <v>22000</v>
      </c>
      <c r="P9" s="273">
        <v>22000</v>
      </c>
      <c r="Q9" s="274">
        <f>F9+K9</f>
        <v>2066950</v>
      </c>
      <c r="R9" s="228">
        <f t="shared" si="1"/>
        <v>0</v>
      </c>
    </row>
    <row r="10" spans="1:18" s="275" customFormat="1" ht="18.75">
      <c r="A10" s="269"/>
      <c r="B10" s="270" t="s">
        <v>191</v>
      </c>
      <c r="C10" s="271"/>
      <c r="D10" s="271"/>
      <c r="E10" s="276" t="s">
        <v>121</v>
      </c>
      <c r="F10" s="273">
        <f>G10</f>
        <v>102300</v>
      </c>
      <c r="G10" s="273">
        <f>G11+G12+G13</f>
        <v>102300</v>
      </c>
      <c r="H10" s="273">
        <v>0</v>
      </c>
      <c r="I10" s="273">
        <v>0</v>
      </c>
      <c r="J10" s="273">
        <v>0</v>
      </c>
      <c r="K10" s="273">
        <f aca="true" t="shared" si="3" ref="K10:K78">L10+O10</f>
        <v>0</v>
      </c>
      <c r="L10" s="273"/>
      <c r="M10" s="273"/>
      <c r="N10" s="273"/>
      <c r="O10" s="273"/>
      <c r="P10" s="273"/>
      <c r="Q10" s="277">
        <f>Q11+Q12+Q13</f>
        <v>102300</v>
      </c>
      <c r="R10" s="228">
        <f t="shared" si="1"/>
        <v>0</v>
      </c>
    </row>
    <row r="11" spans="1:18" s="275" customFormat="1" ht="19.5">
      <c r="A11" s="269"/>
      <c r="B11" s="278" t="s">
        <v>192</v>
      </c>
      <c r="C11" s="226" t="s">
        <v>193</v>
      </c>
      <c r="D11" s="226" t="s">
        <v>101</v>
      </c>
      <c r="E11" s="279" t="s">
        <v>194</v>
      </c>
      <c r="F11" s="273">
        <f>G11</f>
        <v>19000</v>
      </c>
      <c r="G11" s="280">
        <v>19000</v>
      </c>
      <c r="H11" s="273"/>
      <c r="I11" s="273"/>
      <c r="J11" s="273"/>
      <c r="K11" s="273">
        <f t="shared" si="3"/>
        <v>0</v>
      </c>
      <c r="L11" s="273"/>
      <c r="M11" s="273"/>
      <c r="N11" s="273"/>
      <c r="O11" s="273"/>
      <c r="P11" s="273"/>
      <c r="Q11" s="281">
        <f>F11+K11</f>
        <v>19000</v>
      </c>
      <c r="R11" s="228">
        <f t="shared" si="1"/>
        <v>0</v>
      </c>
    </row>
    <row r="12" spans="1:18" ht="19.5">
      <c r="A12" s="282"/>
      <c r="B12" s="278" t="s">
        <v>195</v>
      </c>
      <c r="C12" s="226" t="s">
        <v>196</v>
      </c>
      <c r="D12" s="226" t="s">
        <v>101</v>
      </c>
      <c r="E12" s="283" t="s">
        <v>197</v>
      </c>
      <c r="F12" s="284">
        <f>G12</f>
        <v>73300</v>
      </c>
      <c r="G12" s="285">
        <v>73300</v>
      </c>
      <c r="H12" s="285"/>
      <c r="I12" s="285"/>
      <c r="J12" s="285"/>
      <c r="K12" s="273">
        <f t="shared" si="3"/>
        <v>0</v>
      </c>
      <c r="L12" s="285"/>
      <c r="M12" s="285"/>
      <c r="N12" s="285"/>
      <c r="O12" s="285"/>
      <c r="P12" s="285"/>
      <c r="Q12" s="281">
        <f>F12+K12</f>
        <v>73300</v>
      </c>
      <c r="R12" s="228">
        <f t="shared" si="1"/>
        <v>0</v>
      </c>
    </row>
    <row r="13" spans="1:18" ht="20.25" thickBot="1">
      <c r="A13" s="282"/>
      <c r="B13" s="286" t="s">
        <v>198</v>
      </c>
      <c r="C13" s="287" t="s">
        <v>199</v>
      </c>
      <c r="D13" s="287" t="s">
        <v>101</v>
      </c>
      <c r="E13" s="288" t="s">
        <v>200</v>
      </c>
      <c r="F13" s="289">
        <f>G13</f>
        <v>10000</v>
      </c>
      <c r="G13" s="290">
        <v>10000</v>
      </c>
      <c r="H13" s="290"/>
      <c r="I13" s="290"/>
      <c r="J13" s="290"/>
      <c r="K13" s="273">
        <f t="shared" si="3"/>
        <v>0</v>
      </c>
      <c r="L13" s="290"/>
      <c r="M13" s="290"/>
      <c r="N13" s="290"/>
      <c r="O13" s="290"/>
      <c r="P13" s="290"/>
      <c r="Q13" s="291">
        <f>F13+K13</f>
        <v>10000</v>
      </c>
      <c r="R13" s="228">
        <f t="shared" si="1"/>
        <v>0</v>
      </c>
    </row>
    <row r="14" spans="1:18" s="35" customFormat="1" ht="18.75">
      <c r="A14" s="292"/>
      <c r="B14" s="293" t="s">
        <v>201</v>
      </c>
      <c r="C14" s="294"/>
      <c r="D14" s="294"/>
      <c r="E14" s="57" t="s">
        <v>146</v>
      </c>
      <c r="F14" s="295">
        <f>F15</f>
        <v>35138621</v>
      </c>
      <c r="G14" s="295">
        <f aca="true" t="shared" si="4" ref="G14:Q14">G15</f>
        <v>35138621</v>
      </c>
      <c r="H14" s="295">
        <f t="shared" si="4"/>
        <v>618180</v>
      </c>
      <c r="I14" s="295">
        <f t="shared" si="4"/>
        <v>32055</v>
      </c>
      <c r="J14" s="295">
        <f t="shared" si="4"/>
        <v>0</v>
      </c>
      <c r="K14" s="295">
        <f t="shared" si="3"/>
        <v>4686284</v>
      </c>
      <c r="L14" s="295">
        <f t="shared" si="4"/>
        <v>640000</v>
      </c>
      <c r="M14" s="295">
        <f t="shared" si="4"/>
        <v>0</v>
      </c>
      <c r="N14" s="295">
        <f t="shared" si="4"/>
        <v>0</v>
      </c>
      <c r="O14" s="295">
        <f t="shared" si="4"/>
        <v>4046284</v>
      </c>
      <c r="P14" s="295">
        <f t="shared" si="4"/>
        <v>4006284</v>
      </c>
      <c r="Q14" s="296">
        <f t="shared" si="4"/>
        <v>39824905</v>
      </c>
      <c r="R14" s="228">
        <f t="shared" si="1"/>
        <v>0</v>
      </c>
    </row>
    <row r="15" spans="1:18" s="35" customFormat="1" ht="18.75">
      <c r="A15" s="292"/>
      <c r="B15" s="264" t="s">
        <v>56</v>
      </c>
      <c r="C15" s="238"/>
      <c r="D15" s="238"/>
      <c r="E15" s="160" t="s">
        <v>146</v>
      </c>
      <c r="F15" s="297">
        <f>F16+F18+F20+F23+F33+F25+F27+F32+F35+F37+F43+F44+F46+F45+F49+F40+F41+F42+F47</f>
        <v>35138621</v>
      </c>
      <c r="G15" s="297">
        <f>G16+G18+G20+G23+G33+G25+G27+G32+G35+G37+G43+G44+G46+G45+G49+G40+G41+G42+G47</f>
        <v>35138621</v>
      </c>
      <c r="H15" s="297">
        <f aca="true" t="shared" si="5" ref="H15:P15">H16+H18+H20+H23+H33+H25+H27+H32+H35+H37+H43+H44+H46+H45+H49+H40+H41+H42+H47</f>
        <v>618180</v>
      </c>
      <c r="I15" s="297">
        <f t="shared" si="5"/>
        <v>32055</v>
      </c>
      <c r="J15" s="297">
        <f t="shared" si="5"/>
        <v>0</v>
      </c>
      <c r="K15" s="297">
        <f t="shared" si="5"/>
        <v>4686284</v>
      </c>
      <c r="L15" s="297">
        <f t="shared" si="5"/>
        <v>640000</v>
      </c>
      <c r="M15" s="297">
        <f t="shared" si="5"/>
        <v>0</v>
      </c>
      <c r="N15" s="297">
        <f t="shared" si="5"/>
        <v>0</v>
      </c>
      <c r="O15" s="297">
        <f t="shared" si="5"/>
        <v>4046284</v>
      </c>
      <c r="P15" s="297">
        <f t="shared" si="5"/>
        <v>4006284</v>
      </c>
      <c r="Q15" s="297">
        <f>Q16+Q18+Q20+Q23+Q33+Q25+Q27+Q32+Q35+Q37+Q43+Q44+Q46+Q45+Q49+Q40+Q41+Q42+Q47</f>
        <v>39824905</v>
      </c>
      <c r="R15" s="228">
        <f>Q15-K15-F15</f>
        <v>0</v>
      </c>
    </row>
    <row r="16" spans="1:18" s="36" customFormat="1" ht="31.5">
      <c r="A16" s="298"/>
      <c r="B16" s="299" t="s">
        <v>375</v>
      </c>
      <c r="C16" s="300" t="s">
        <v>376</v>
      </c>
      <c r="D16" s="300" t="s">
        <v>105</v>
      </c>
      <c r="E16" s="301" t="s">
        <v>377</v>
      </c>
      <c r="F16" s="302">
        <f>G16</f>
        <v>24853876</v>
      </c>
      <c r="G16" s="302">
        <v>24853876</v>
      </c>
      <c r="H16" s="302"/>
      <c r="I16" s="302"/>
      <c r="J16" s="302"/>
      <c r="K16" s="302">
        <f t="shared" si="3"/>
        <v>712400</v>
      </c>
      <c r="L16" s="302">
        <v>634000</v>
      </c>
      <c r="M16" s="302"/>
      <c r="N16" s="302"/>
      <c r="O16" s="302">
        <v>78400</v>
      </c>
      <c r="P16" s="302">
        <v>38400</v>
      </c>
      <c r="Q16" s="274">
        <f aca="true" t="shared" si="6" ref="Q16:Q50">F16+K16</f>
        <v>25566276</v>
      </c>
      <c r="R16" s="228">
        <f t="shared" si="1"/>
        <v>0</v>
      </c>
    </row>
    <row r="17" spans="1:18" s="309" customFormat="1" ht="32.25">
      <c r="A17" s="303"/>
      <c r="B17" s="304"/>
      <c r="C17" s="305"/>
      <c r="D17" s="225"/>
      <c r="E17" s="306" t="s">
        <v>212</v>
      </c>
      <c r="F17" s="307">
        <f aca="true" t="shared" si="7" ref="F17:F87">G17</f>
        <v>16365100</v>
      </c>
      <c r="G17" s="307">
        <v>16365100</v>
      </c>
      <c r="H17" s="307"/>
      <c r="I17" s="307"/>
      <c r="J17" s="307"/>
      <c r="K17" s="307">
        <f t="shared" si="3"/>
        <v>0</v>
      </c>
      <c r="L17" s="307"/>
      <c r="M17" s="307"/>
      <c r="N17" s="307"/>
      <c r="O17" s="307"/>
      <c r="P17" s="307"/>
      <c r="Q17" s="308">
        <f t="shared" si="6"/>
        <v>16365100</v>
      </c>
      <c r="R17" s="228">
        <f t="shared" si="1"/>
        <v>0</v>
      </c>
    </row>
    <row r="18" spans="1:18" s="36" customFormat="1" ht="18.75">
      <c r="A18" s="298"/>
      <c r="B18" s="299" t="s">
        <v>202</v>
      </c>
      <c r="C18" s="300" t="s">
        <v>203</v>
      </c>
      <c r="D18" s="300" t="s">
        <v>204</v>
      </c>
      <c r="E18" s="310" t="s">
        <v>415</v>
      </c>
      <c r="F18" s="302">
        <f t="shared" si="7"/>
        <v>7654673</v>
      </c>
      <c r="G18" s="302">
        <v>7654673</v>
      </c>
      <c r="H18" s="302"/>
      <c r="I18" s="302"/>
      <c r="J18" s="302"/>
      <c r="K18" s="302">
        <f t="shared" si="3"/>
        <v>6000</v>
      </c>
      <c r="L18" s="302">
        <v>6000</v>
      </c>
      <c r="M18" s="302"/>
      <c r="N18" s="302"/>
      <c r="O18" s="302"/>
      <c r="P18" s="302"/>
      <c r="Q18" s="274">
        <f t="shared" si="6"/>
        <v>7660673</v>
      </c>
      <c r="R18" s="228">
        <f t="shared" si="1"/>
        <v>0</v>
      </c>
    </row>
    <row r="19" spans="1:18" s="309" customFormat="1" ht="33">
      <c r="A19" s="303"/>
      <c r="B19" s="304"/>
      <c r="C19" s="225"/>
      <c r="D19" s="225"/>
      <c r="E19" s="306" t="s">
        <v>212</v>
      </c>
      <c r="F19" s="307">
        <f t="shared" si="7"/>
        <v>4445700</v>
      </c>
      <c r="G19" s="307">
        <v>4445700</v>
      </c>
      <c r="H19" s="311"/>
      <c r="I19" s="311"/>
      <c r="J19" s="311"/>
      <c r="K19" s="311">
        <f t="shared" si="3"/>
        <v>0</v>
      </c>
      <c r="L19" s="311"/>
      <c r="M19" s="311"/>
      <c r="N19" s="311"/>
      <c r="O19" s="311"/>
      <c r="P19" s="311"/>
      <c r="Q19" s="308">
        <f t="shared" si="6"/>
        <v>4445700</v>
      </c>
      <c r="R19" s="228">
        <f t="shared" si="1"/>
        <v>0</v>
      </c>
    </row>
    <row r="20" spans="1:18" s="36" customFormat="1" ht="32.25">
      <c r="A20" s="298"/>
      <c r="B20" s="299" t="s">
        <v>208</v>
      </c>
      <c r="C20" s="300" t="s">
        <v>378</v>
      </c>
      <c r="D20" s="300" t="s">
        <v>106</v>
      </c>
      <c r="E20" s="310" t="s">
        <v>209</v>
      </c>
      <c r="F20" s="302">
        <f t="shared" si="7"/>
        <v>809857</v>
      </c>
      <c r="G20" s="302">
        <f>G21</f>
        <v>809857</v>
      </c>
      <c r="H20" s="302">
        <f aca="true" t="shared" si="8" ref="H20:Q20">H21</f>
        <v>0</v>
      </c>
      <c r="I20" s="302">
        <f t="shared" si="8"/>
        <v>0</v>
      </c>
      <c r="J20" s="302">
        <f t="shared" si="8"/>
        <v>0</v>
      </c>
      <c r="K20" s="302">
        <f t="shared" si="3"/>
        <v>0</v>
      </c>
      <c r="L20" s="302">
        <f t="shared" si="8"/>
        <v>0</v>
      </c>
      <c r="M20" s="302">
        <f t="shared" si="8"/>
        <v>0</v>
      </c>
      <c r="N20" s="302">
        <f t="shared" si="8"/>
        <v>0</v>
      </c>
      <c r="O20" s="302">
        <f t="shared" si="8"/>
        <v>0</v>
      </c>
      <c r="P20" s="302">
        <f t="shared" si="8"/>
        <v>0</v>
      </c>
      <c r="Q20" s="274">
        <f t="shared" si="8"/>
        <v>809857</v>
      </c>
      <c r="R20" s="228">
        <f t="shared" si="1"/>
        <v>0</v>
      </c>
    </row>
    <row r="21" spans="1:18" s="315" customFormat="1" ht="31.5">
      <c r="A21" s="312"/>
      <c r="B21" s="313" t="s">
        <v>210</v>
      </c>
      <c r="C21" s="305" t="s">
        <v>211</v>
      </c>
      <c r="D21" s="305" t="s">
        <v>106</v>
      </c>
      <c r="E21" s="106" t="s">
        <v>148</v>
      </c>
      <c r="F21" s="311">
        <f t="shared" si="7"/>
        <v>809857</v>
      </c>
      <c r="G21" s="311">
        <v>809857</v>
      </c>
      <c r="H21" s="311"/>
      <c r="I21" s="311"/>
      <c r="J21" s="311"/>
      <c r="K21" s="311">
        <f t="shared" si="3"/>
        <v>0</v>
      </c>
      <c r="L21" s="311"/>
      <c r="M21" s="311"/>
      <c r="N21" s="311"/>
      <c r="O21" s="311"/>
      <c r="P21" s="311"/>
      <c r="Q21" s="314">
        <f>F21+K21</f>
        <v>809857</v>
      </c>
      <c r="R21" s="228">
        <f t="shared" si="1"/>
        <v>0</v>
      </c>
    </row>
    <row r="22" spans="1:18" s="309" customFormat="1" ht="33">
      <c r="A22" s="303"/>
      <c r="B22" s="313"/>
      <c r="C22" s="225"/>
      <c r="D22" s="225"/>
      <c r="E22" s="306" t="s">
        <v>212</v>
      </c>
      <c r="F22" s="307">
        <f t="shared" si="7"/>
        <v>456600</v>
      </c>
      <c r="G22" s="307">
        <v>456600</v>
      </c>
      <c r="H22" s="311"/>
      <c r="I22" s="311"/>
      <c r="J22" s="311"/>
      <c r="K22" s="311">
        <f t="shared" si="3"/>
        <v>0</v>
      </c>
      <c r="L22" s="311"/>
      <c r="M22" s="311"/>
      <c r="N22" s="311"/>
      <c r="O22" s="311"/>
      <c r="P22" s="311"/>
      <c r="Q22" s="308">
        <f>F22+K22</f>
        <v>456600</v>
      </c>
      <c r="R22" s="228">
        <f t="shared" si="1"/>
        <v>0</v>
      </c>
    </row>
    <row r="23" spans="1:18" s="36" customFormat="1" ht="18.75">
      <c r="A23" s="298"/>
      <c r="B23" s="299" t="s">
        <v>205</v>
      </c>
      <c r="C23" s="300" t="s">
        <v>206</v>
      </c>
      <c r="D23" s="300" t="s">
        <v>106</v>
      </c>
      <c r="E23" s="310" t="s">
        <v>207</v>
      </c>
      <c r="F23" s="302">
        <f t="shared" si="7"/>
        <v>461600</v>
      </c>
      <c r="G23" s="302">
        <v>461600</v>
      </c>
      <c r="H23" s="302"/>
      <c r="I23" s="302"/>
      <c r="J23" s="302"/>
      <c r="K23" s="302">
        <f t="shared" si="3"/>
        <v>0</v>
      </c>
      <c r="L23" s="302"/>
      <c r="M23" s="302"/>
      <c r="N23" s="302"/>
      <c r="O23" s="302"/>
      <c r="P23" s="302"/>
      <c r="Q23" s="274">
        <f t="shared" si="6"/>
        <v>461600</v>
      </c>
      <c r="R23" s="228">
        <f t="shared" si="1"/>
        <v>0</v>
      </c>
    </row>
    <row r="24" spans="1:18" s="309" customFormat="1" ht="33">
      <c r="A24" s="303"/>
      <c r="B24" s="304"/>
      <c r="C24" s="225"/>
      <c r="D24" s="225"/>
      <c r="E24" s="306" t="s">
        <v>440</v>
      </c>
      <c r="F24" s="307">
        <f t="shared" si="7"/>
        <v>349800</v>
      </c>
      <c r="G24" s="307">
        <v>349800</v>
      </c>
      <c r="H24" s="311"/>
      <c r="I24" s="311"/>
      <c r="J24" s="311"/>
      <c r="K24" s="311">
        <f t="shared" si="3"/>
        <v>0</v>
      </c>
      <c r="L24" s="311"/>
      <c r="M24" s="311"/>
      <c r="N24" s="311"/>
      <c r="O24" s="311"/>
      <c r="P24" s="311"/>
      <c r="Q24" s="308">
        <f t="shared" si="6"/>
        <v>349800</v>
      </c>
      <c r="R24" s="228">
        <f t="shared" si="1"/>
        <v>0</v>
      </c>
    </row>
    <row r="25" spans="1:18" s="36" customFormat="1" ht="31.5">
      <c r="A25" s="316"/>
      <c r="B25" s="90" t="s">
        <v>222</v>
      </c>
      <c r="C25" s="91" t="s">
        <v>217</v>
      </c>
      <c r="D25" s="91"/>
      <c r="E25" s="78" t="s">
        <v>218</v>
      </c>
      <c r="F25" s="302">
        <f t="shared" si="7"/>
        <v>28500</v>
      </c>
      <c r="G25" s="302">
        <f>G26</f>
        <v>28500</v>
      </c>
      <c r="H25" s="317"/>
      <c r="I25" s="317"/>
      <c r="J25" s="317"/>
      <c r="K25" s="302">
        <f t="shared" si="3"/>
        <v>0</v>
      </c>
      <c r="L25" s="317"/>
      <c r="M25" s="317"/>
      <c r="N25" s="317"/>
      <c r="O25" s="317"/>
      <c r="P25" s="318"/>
      <c r="Q25" s="274">
        <f t="shared" si="6"/>
        <v>28500</v>
      </c>
      <c r="R25" s="228">
        <f t="shared" si="1"/>
        <v>0</v>
      </c>
    </row>
    <row r="26" spans="1:18" s="35" customFormat="1" ht="31.5">
      <c r="A26" s="319"/>
      <c r="B26" s="92" t="s">
        <v>219</v>
      </c>
      <c r="C26" s="93" t="s">
        <v>220</v>
      </c>
      <c r="D26" s="93" t="s">
        <v>160</v>
      </c>
      <c r="E26" s="77" t="s">
        <v>221</v>
      </c>
      <c r="F26" s="307">
        <f t="shared" si="7"/>
        <v>28500</v>
      </c>
      <c r="G26" s="307">
        <v>28500</v>
      </c>
      <c r="H26" s="320"/>
      <c r="I26" s="320"/>
      <c r="J26" s="320"/>
      <c r="K26" s="321">
        <f t="shared" si="3"/>
        <v>0</v>
      </c>
      <c r="L26" s="320"/>
      <c r="M26" s="320"/>
      <c r="N26" s="320"/>
      <c r="O26" s="320"/>
      <c r="P26" s="322"/>
      <c r="Q26" s="281">
        <f t="shared" si="6"/>
        <v>28500</v>
      </c>
      <c r="R26" s="228">
        <f t="shared" si="1"/>
        <v>0</v>
      </c>
    </row>
    <row r="27" spans="1:18" s="36" customFormat="1" ht="31.5">
      <c r="A27" s="316"/>
      <c r="B27" s="90" t="s">
        <v>224</v>
      </c>
      <c r="C27" s="91" t="s">
        <v>225</v>
      </c>
      <c r="D27" s="91"/>
      <c r="E27" s="78" t="s">
        <v>226</v>
      </c>
      <c r="F27" s="302">
        <f t="shared" si="7"/>
        <v>836215</v>
      </c>
      <c r="G27" s="302">
        <f aca="true" t="shared" si="9" ref="G27:Q27">SUM(G28:G31)</f>
        <v>836215</v>
      </c>
      <c r="H27" s="302">
        <f t="shared" si="9"/>
        <v>618180</v>
      </c>
      <c r="I27" s="302">
        <f t="shared" si="9"/>
        <v>32055</v>
      </c>
      <c r="J27" s="302">
        <f t="shared" si="9"/>
        <v>0</v>
      </c>
      <c r="K27" s="302">
        <f t="shared" si="3"/>
        <v>0</v>
      </c>
      <c r="L27" s="302">
        <f t="shared" si="9"/>
        <v>0</v>
      </c>
      <c r="M27" s="302">
        <f t="shared" si="9"/>
        <v>0</v>
      </c>
      <c r="N27" s="302">
        <f t="shared" si="9"/>
        <v>0</v>
      </c>
      <c r="O27" s="302">
        <f t="shared" si="9"/>
        <v>0</v>
      </c>
      <c r="P27" s="302">
        <f t="shared" si="9"/>
        <v>0</v>
      </c>
      <c r="Q27" s="274">
        <f t="shared" si="9"/>
        <v>836215</v>
      </c>
      <c r="R27" s="228">
        <f t="shared" si="1"/>
        <v>0</v>
      </c>
    </row>
    <row r="28" spans="1:18" s="35" customFormat="1" ht="18.75">
      <c r="A28" s="319"/>
      <c r="B28" s="92" t="s">
        <v>223</v>
      </c>
      <c r="C28" s="93" t="s">
        <v>227</v>
      </c>
      <c r="D28" s="93" t="s">
        <v>160</v>
      </c>
      <c r="E28" s="77" t="s">
        <v>228</v>
      </c>
      <c r="F28" s="307">
        <f t="shared" si="7"/>
        <v>827315</v>
      </c>
      <c r="G28" s="307">
        <v>827315</v>
      </c>
      <c r="H28" s="307">
        <v>618180</v>
      </c>
      <c r="I28" s="323">
        <v>32055</v>
      </c>
      <c r="J28" s="320"/>
      <c r="K28" s="321">
        <f t="shared" si="3"/>
        <v>0</v>
      </c>
      <c r="L28" s="320"/>
      <c r="M28" s="320"/>
      <c r="N28" s="320"/>
      <c r="O28" s="320"/>
      <c r="P28" s="322"/>
      <c r="Q28" s="308">
        <f t="shared" si="6"/>
        <v>827315</v>
      </c>
      <c r="R28" s="228">
        <f t="shared" si="1"/>
        <v>0</v>
      </c>
    </row>
    <row r="29" spans="1:18" s="35" customFormat="1" ht="31.5">
      <c r="A29" s="319"/>
      <c r="B29" s="92" t="s">
        <v>229</v>
      </c>
      <c r="C29" s="93" t="s">
        <v>230</v>
      </c>
      <c r="D29" s="93" t="s">
        <v>160</v>
      </c>
      <c r="E29" s="77" t="s">
        <v>147</v>
      </c>
      <c r="F29" s="307">
        <f t="shared" si="7"/>
        <v>5000</v>
      </c>
      <c r="G29" s="307">
        <v>5000</v>
      </c>
      <c r="H29" s="323"/>
      <c r="I29" s="323"/>
      <c r="J29" s="320"/>
      <c r="K29" s="321">
        <f t="shared" si="3"/>
        <v>0</v>
      </c>
      <c r="L29" s="320"/>
      <c r="M29" s="320"/>
      <c r="N29" s="320"/>
      <c r="O29" s="320"/>
      <c r="P29" s="322"/>
      <c r="Q29" s="308">
        <f t="shared" si="6"/>
        <v>5000</v>
      </c>
      <c r="R29" s="228">
        <f t="shared" si="1"/>
        <v>0</v>
      </c>
    </row>
    <row r="30" spans="1:18" s="35" customFormat="1" ht="31.5">
      <c r="A30" s="319"/>
      <c r="B30" s="92" t="s">
        <v>231</v>
      </c>
      <c r="C30" s="93" t="s">
        <v>232</v>
      </c>
      <c r="D30" s="93" t="s">
        <v>160</v>
      </c>
      <c r="E30" s="77" t="s">
        <v>233</v>
      </c>
      <c r="F30" s="307">
        <f t="shared" si="7"/>
        <v>2400</v>
      </c>
      <c r="G30" s="307">
        <v>2400</v>
      </c>
      <c r="H30" s="323"/>
      <c r="I30" s="323"/>
      <c r="J30" s="320"/>
      <c r="K30" s="321">
        <f t="shared" si="3"/>
        <v>0</v>
      </c>
      <c r="L30" s="320"/>
      <c r="M30" s="320"/>
      <c r="N30" s="320"/>
      <c r="O30" s="320"/>
      <c r="P30" s="322"/>
      <c r="Q30" s="308">
        <f t="shared" si="6"/>
        <v>2400</v>
      </c>
      <c r="R30" s="228">
        <f t="shared" si="1"/>
        <v>0</v>
      </c>
    </row>
    <row r="31" spans="1:18" s="35" customFormat="1" ht="18.75">
      <c r="A31" s="319"/>
      <c r="B31" s="92" t="s">
        <v>234</v>
      </c>
      <c r="C31" s="93" t="s">
        <v>235</v>
      </c>
      <c r="D31" s="93" t="s">
        <v>160</v>
      </c>
      <c r="E31" s="77" t="s">
        <v>236</v>
      </c>
      <c r="F31" s="307">
        <f t="shared" si="7"/>
        <v>1500</v>
      </c>
      <c r="G31" s="307">
        <v>1500</v>
      </c>
      <c r="H31" s="323"/>
      <c r="I31" s="323"/>
      <c r="J31" s="320"/>
      <c r="K31" s="321">
        <f t="shared" si="3"/>
        <v>0</v>
      </c>
      <c r="L31" s="320"/>
      <c r="M31" s="320"/>
      <c r="N31" s="320"/>
      <c r="O31" s="320"/>
      <c r="P31" s="322"/>
      <c r="Q31" s="308">
        <f t="shared" si="6"/>
        <v>1500</v>
      </c>
      <c r="R31" s="228">
        <f t="shared" si="1"/>
        <v>0</v>
      </c>
    </row>
    <row r="32" spans="1:18" s="36" customFormat="1" ht="18.75">
      <c r="A32" s="316"/>
      <c r="B32" s="90" t="s">
        <v>237</v>
      </c>
      <c r="C32" s="91" t="s">
        <v>238</v>
      </c>
      <c r="D32" s="91" t="s">
        <v>160</v>
      </c>
      <c r="E32" s="78" t="s">
        <v>430</v>
      </c>
      <c r="F32" s="302">
        <f t="shared" si="7"/>
        <v>6100</v>
      </c>
      <c r="G32" s="302">
        <v>6100</v>
      </c>
      <c r="H32" s="317"/>
      <c r="I32" s="317"/>
      <c r="J32" s="317"/>
      <c r="K32" s="302">
        <f t="shared" si="3"/>
        <v>0</v>
      </c>
      <c r="L32" s="317"/>
      <c r="M32" s="317"/>
      <c r="N32" s="317"/>
      <c r="O32" s="317"/>
      <c r="P32" s="318"/>
      <c r="Q32" s="274">
        <f t="shared" si="6"/>
        <v>6100</v>
      </c>
      <c r="R32" s="228">
        <f t="shared" si="1"/>
        <v>0</v>
      </c>
    </row>
    <row r="33" spans="1:18" s="35" customFormat="1" ht="18.75">
      <c r="A33" s="319"/>
      <c r="B33" s="60" t="s">
        <v>213</v>
      </c>
      <c r="C33" s="67" t="s">
        <v>379</v>
      </c>
      <c r="D33" s="67" t="s">
        <v>156</v>
      </c>
      <c r="E33" s="79" t="s">
        <v>73</v>
      </c>
      <c r="F33" s="321">
        <f t="shared" si="7"/>
        <v>118600</v>
      </c>
      <c r="G33" s="321">
        <f>G34</f>
        <v>118600</v>
      </c>
      <c r="H33" s="320"/>
      <c r="I33" s="320"/>
      <c r="J33" s="320"/>
      <c r="K33" s="321">
        <f t="shared" si="3"/>
        <v>0</v>
      </c>
      <c r="L33" s="320"/>
      <c r="M33" s="320"/>
      <c r="N33" s="320"/>
      <c r="O33" s="320"/>
      <c r="P33" s="322"/>
      <c r="Q33" s="281">
        <f>F33+K33</f>
        <v>118600</v>
      </c>
      <c r="R33" s="228">
        <f t="shared" si="1"/>
        <v>0</v>
      </c>
    </row>
    <row r="34" spans="1:18" s="35" customFormat="1" ht="18.75">
      <c r="A34" s="319"/>
      <c r="B34" s="92" t="s">
        <v>214</v>
      </c>
      <c r="C34" s="93" t="s">
        <v>215</v>
      </c>
      <c r="D34" s="93" t="s">
        <v>156</v>
      </c>
      <c r="E34" s="77" t="s">
        <v>216</v>
      </c>
      <c r="F34" s="307">
        <f t="shared" si="7"/>
        <v>118600</v>
      </c>
      <c r="G34" s="307">
        <v>118600</v>
      </c>
      <c r="H34" s="320"/>
      <c r="I34" s="320"/>
      <c r="J34" s="320"/>
      <c r="K34" s="321">
        <f t="shared" si="3"/>
        <v>0</v>
      </c>
      <c r="L34" s="320"/>
      <c r="M34" s="320"/>
      <c r="N34" s="320"/>
      <c r="O34" s="320"/>
      <c r="P34" s="322"/>
      <c r="Q34" s="308">
        <f>F34+K34</f>
        <v>118600</v>
      </c>
      <c r="R34" s="228">
        <f t="shared" si="1"/>
        <v>0</v>
      </c>
    </row>
    <row r="35" spans="1:18" s="36" customFormat="1" ht="18.75">
      <c r="A35" s="316"/>
      <c r="B35" s="270" t="s">
        <v>243</v>
      </c>
      <c r="C35" s="271" t="s">
        <v>244</v>
      </c>
      <c r="D35" s="271"/>
      <c r="E35" s="272" t="s">
        <v>431</v>
      </c>
      <c r="F35" s="302">
        <f t="shared" si="7"/>
        <v>15000</v>
      </c>
      <c r="G35" s="302">
        <v>15000</v>
      </c>
      <c r="H35" s="302">
        <f aca="true" t="shared" si="10" ref="H35:P35">SUM(H36:H39)</f>
        <v>0</v>
      </c>
      <c r="I35" s="302">
        <f t="shared" si="10"/>
        <v>0</v>
      </c>
      <c r="J35" s="302">
        <f t="shared" si="10"/>
        <v>0</v>
      </c>
      <c r="K35" s="302">
        <f t="shared" si="3"/>
        <v>0</v>
      </c>
      <c r="L35" s="302">
        <f t="shared" si="10"/>
        <v>0</v>
      </c>
      <c r="M35" s="302">
        <f t="shared" si="10"/>
        <v>0</v>
      </c>
      <c r="N35" s="302">
        <f t="shared" si="10"/>
        <v>0</v>
      </c>
      <c r="O35" s="302">
        <f t="shared" si="10"/>
        <v>0</v>
      </c>
      <c r="P35" s="302">
        <f t="shared" si="10"/>
        <v>0</v>
      </c>
      <c r="Q35" s="274">
        <f t="shared" si="6"/>
        <v>15000</v>
      </c>
      <c r="R35" s="228">
        <f t="shared" si="1"/>
        <v>0</v>
      </c>
    </row>
    <row r="36" spans="1:18" s="35" customFormat="1" ht="31.5">
      <c r="A36" s="319"/>
      <c r="B36" s="304" t="s">
        <v>245</v>
      </c>
      <c r="C36" s="225" t="s">
        <v>246</v>
      </c>
      <c r="D36" s="225" t="s">
        <v>104</v>
      </c>
      <c r="E36" s="324" t="s">
        <v>247</v>
      </c>
      <c r="F36" s="307">
        <f t="shared" si="7"/>
        <v>15000</v>
      </c>
      <c r="G36" s="323">
        <v>15000</v>
      </c>
      <c r="H36" s="323"/>
      <c r="I36" s="323"/>
      <c r="J36" s="323"/>
      <c r="K36" s="307">
        <f t="shared" si="3"/>
        <v>0</v>
      </c>
      <c r="L36" s="323"/>
      <c r="M36" s="323"/>
      <c r="N36" s="323"/>
      <c r="O36" s="323"/>
      <c r="P36" s="325"/>
      <c r="Q36" s="281">
        <f t="shared" si="6"/>
        <v>15000</v>
      </c>
      <c r="R36" s="228">
        <f t="shared" si="1"/>
        <v>0</v>
      </c>
    </row>
    <row r="37" spans="1:18" s="36" customFormat="1" ht="18.75">
      <c r="A37" s="316"/>
      <c r="B37" s="299" t="s">
        <v>421</v>
      </c>
      <c r="C37" s="300" t="s">
        <v>432</v>
      </c>
      <c r="D37" s="300"/>
      <c r="E37" s="326" t="s">
        <v>428</v>
      </c>
      <c r="F37" s="302">
        <f t="shared" si="7"/>
        <v>204500</v>
      </c>
      <c r="G37" s="302">
        <f>G38+G39</f>
        <v>204500</v>
      </c>
      <c r="H37" s="317"/>
      <c r="I37" s="317"/>
      <c r="J37" s="317"/>
      <c r="K37" s="302">
        <f t="shared" si="3"/>
        <v>0</v>
      </c>
      <c r="L37" s="317"/>
      <c r="M37" s="317"/>
      <c r="N37" s="317"/>
      <c r="O37" s="317"/>
      <c r="P37" s="318"/>
      <c r="Q37" s="274">
        <f t="shared" si="6"/>
        <v>204500</v>
      </c>
      <c r="R37" s="228">
        <f t="shared" si="1"/>
        <v>0</v>
      </c>
    </row>
    <row r="38" spans="1:18" s="35" customFormat="1" ht="63">
      <c r="A38" s="319"/>
      <c r="B38" s="92" t="s">
        <v>422</v>
      </c>
      <c r="C38" s="94">
        <v>5051</v>
      </c>
      <c r="D38" s="225" t="s">
        <v>104</v>
      </c>
      <c r="E38" s="77" t="s">
        <v>452</v>
      </c>
      <c r="F38" s="307">
        <f t="shared" si="7"/>
        <v>25000</v>
      </c>
      <c r="G38" s="323">
        <v>25000</v>
      </c>
      <c r="H38" s="323"/>
      <c r="I38" s="323"/>
      <c r="J38" s="323"/>
      <c r="K38" s="307">
        <f t="shared" si="3"/>
        <v>0</v>
      </c>
      <c r="L38" s="323"/>
      <c r="M38" s="323"/>
      <c r="N38" s="323"/>
      <c r="O38" s="323"/>
      <c r="P38" s="325"/>
      <c r="Q38" s="308">
        <f t="shared" si="6"/>
        <v>25000</v>
      </c>
      <c r="R38" s="228">
        <f t="shared" si="1"/>
        <v>0</v>
      </c>
    </row>
    <row r="39" spans="1:18" s="35" customFormat="1" ht="47.25">
      <c r="A39" s="319"/>
      <c r="B39" s="92" t="s">
        <v>423</v>
      </c>
      <c r="C39" s="94">
        <v>5053</v>
      </c>
      <c r="D39" s="225" t="s">
        <v>104</v>
      </c>
      <c r="E39" s="77" t="s">
        <v>429</v>
      </c>
      <c r="F39" s="307">
        <f t="shared" si="7"/>
        <v>179500</v>
      </c>
      <c r="G39" s="323">
        <v>179500</v>
      </c>
      <c r="H39" s="323"/>
      <c r="I39" s="323"/>
      <c r="J39" s="323"/>
      <c r="K39" s="307">
        <f t="shared" si="3"/>
        <v>0</v>
      </c>
      <c r="L39" s="323"/>
      <c r="M39" s="323"/>
      <c r="N39" s="323"/>
      <c r="O39" s="323"/>
      <c r="P39" s="325"/>
      <c r="Q39" s="308">
        <f t="shared" si="6"/>
        <v>179500</v>
      </c>
      <c r="R39" s="228">
        <f t="shared" si="1"/>
        <v>0</v>
      </c>
    </row>
    <row r="40" spans="1:18" s="36" customFormat="1" ht="31.5">
      <c r="A40" s="316"/>
      <c r="B40" s="90" t="s">
        <v>406</v>
      </c>
      <c r="C40" s="95">
        <v>6310</v>
      </c>
      <c r="D40" s="91" t="s">
        <v>166</v>
      </c>
      <c r="E40" s="78" t="s">
        <v>382</v>
      </c>
      <c r="F40" s="302">
        <f t="shared" si="7"/>
        <v>0</v>
      </c>
      <c r="G40" s="317">
        <v>0</v>
      </c>
      <c r="H40" s="317"/>
      <c r="I40" s="317"/>
      <c r="J40" s="317"/>
      <c r="K40" s="302">
        <f t="shared" si="3"/>
        <v>3063884</v>
      </c>
      <c r="L40" s="317"/>
      <c r="M40" s="317"/>
      <c r="N40" s="317"/>
      <c r="O40" s="317">
        <v>3063884</v>
      </c>
      <c r="P40" s="318">
        <v>3063884</v>
      </c>
      <c r="Q40" s="314">
        <f t="shared" si="6"/>
        <v>3063884</v>
      </c>
      <c r="R40" s="228">
        <f t="shared" si="1"/>
        <v>0</v>
      </c>
    </row>
    <row r="41" spans="1:18" s="36" customFormat="1" ht="31.5">
      <c r="A41" s="327"/>
      <c r="B41" s="90" t="s">
        <v>5</v>
      </c>
      <c r="C41" s="95">
        <v>6324</v>
      </c>
      <c r="D41" s="91">
        <v>1060</v>
      </c>
      <c r="E41" s="78" t="s">
        <v>19</v>
      </c>
      <c r="F41" s="302">
        <v>0</v>
      </c>
      <c r="G41" s="317">
        <v>0</v>
      </c>
      <c r="H41" s="317">
        <v>0</v>
      </c>
      <c r="I41" s="317">
        <v>0</v>
      </c>
      <c r="J41" s="317">
        <v>0</v>
      </c>
      <c r="K41" s="302">
        <f t="shared" si="3"/>
        <v>200000</v>
      </c>
      <c r="L41" s="317">
        <v>0</v>
      </c>
      <c r="M41" s="317">
        <v>0</v>
      </c>
      <c r="N41" s="317">
        <v>0</v>
      </c>
      <c r="O41" s="317">
        <v>200000</v>
      </c>
      <c r="P41" s="318">
        <v>200000</v>
      </c>
      <c r="Q41" s="314">
        <f t="shared" si="6"/>
        <v>200000</v>
      </c>
      <c r="R41" s="228"/>
    </row>
    <row r="42" spans="1:18" s="36" customFormat="1" ht="19.5">
      <c r="A42" s="327"/>
      <c r="B42" s="90" t="s">
        <v>4</v>
      </c>
      <c r="C42" s="95" t="s">
        <v>7</v>
      </c>
      <c r="D42" s="91" t="s">
        <v>6</v>
      </c>
      <c r="E42" s="78" t="s">
        <v>8</v>
      </c>
      <c r="F42" s="302"/>
      <c r="G42" s="317"/>
      <c r="H42" s="317"/>
      <c r="I42" s="317"/>
      <c r="J42" s="317"/>
      <c r="K42" s="302">
        <f t="shared" si="3"/>
        <v>704000</v>
      </c>
      <c r="L42" s="317"/>
      <c r="M42" s="317"/>
      <c r="N42" s="317"/>
      <c r="O42" s="317">
        <v>704000</v>
      </c>
      <c r="P42" s="318">
        <v>704000</v>
      </c>
      <c r="Q42" s="314">
        <f t="shared" si="6"/>
        <v>704000</v>
      </c>
      <c r="R42" s="228"/>
    </row>
    <row r="43" spans="1:18" s="36" customFormat="1" ht="32.25">
      <c r="A43" s="316"/>
      <c r="B43" s="90" t="s">
        <v>249</v>
      </c>
      <c r="C43" s="95">
        <v>7330</v>
      </c>
      <c r="D43" s="300" t="s">
        <v>188</v>
      </c>
      <c r="E43" s="80" t="s">
        <v>453</v>
      </c>
      <c r="F43" s="302">
        <f t="shared" si="7"/>
        <v>63000</v>
      </c>
      <c r="G43" s="317">
        <v>63000</v>
      </c>
      <c r="H43" s="317"/>
      <c r="I43" s="317"/>
      <c r="J43" s="317"/>
      <c r="K43" s="302">
        <f t="shared" si="3"/>
        <v>0</v>
      </c>
      <c r="L43" s="317"/>
      <c r="M43" s="317"/>
      <c r="N43" s="317"/>
      <c r="O43" s="317"/>
      <c r="P43" s="318"/>
      <c r="Q43" s="274">
        <f t="shared" si="6"/>
        <v>63000</v>
      </c>
      <c r="R43" s="228">
        <f t="shared" si="1"/>
        <v>0</v>
      </c>
    </row>
    <row r="44" spans="1:18" s="36" customFormat="1" ht="32.25">
      <c r="A44" s="316"/>
      <c r="B44" s="90" t="s">
        <v>394</v>
      </c>
      <c r="C44" s="95">
        <v>7450</v>
      </c>
      <c r="D44" s="300" t="s">
        <v>395</v>
      </c>
      <c r="E44" s="80" t="s">
        <v>396</v>
      </c>
      <c r="F44" s="302">
        <f t="shared" si="7"/>
        <v>1000</v>
      </c>
      <c r="G44" s="317">
        <v>1000</v>
      </c>
      <c r="H44" s="317"/>
      <c r="I44" s="317"/>
      <c r="J44" s="317"/>
      <c r="K44" s="302">
        <f t="shared" si="3"/>
        <v>0</v>
      </c>
      <c r="L44" s="317"/>
      <c r="M44" s="317"/>
      <c r="N44" s="317"/>
      <c r="O44" s="317"/>
      <c r="P44" s="318"/>
      <c r="Q44" s="274">
        <f t="shared" si="6"/>
        <v>1000</v>
      </c>
      <c r="R44" s="228">
        <f t="shared" si="1"/>
        <v>0</v>
      </c>
    </row>
    <row r="45" spans="1:18" s="36" customFormat="1" ht="31.5">
      <c r="A45" s="316"/>
      <c r="B45" s="90" t="s">
        <v>250</v>
      </c>
      <c r="C45" s="300" t="s">
        <v>251</v>
      </c>
      <c r="D45" s="300" t="s">
        <v>155</v>
      </c>
      <c r="E45" s="326" t="s">
        <v>134</v>
      </c>
      <c r="F45" s="302">
        <f t="shared" si="7"/>
        <v>20000</v>
      </c>
      <c r="G45" s="317">
        <v>20000</v>
      </c>
      <c r="H45" s="317"/>
      <c r="I45" s="317"/>
      <c r="J45" s="317"/>
      <c r="K45" s="302">
        <f t="shared" si="3"/>
        <v>0</v>
      </c>
      <c r="L45" s="317"/>
      <c r="M45" s="317"/>
      <c r="N45" s="317"/>
      <c r="O45" s="317"/>
      <c r="P45" s="318"/>
      <c r="Q45" s="274">
        <f t="shared" si="6"/>
        <v>20000</v>
      </c>
      <c r="R45" s="228">
        <f t="shared" si="1"/>
        <v>0</v>
      </c>
    </row>
    <row r="46" spans="1:18" s="36" customFormat="1" ht="32.25">
      <c r="A46" s="316"/>
      <c r="B46" s="90" t="s">
        <v>391</v>
      </c>
      <c r="C46" s="95">
        <v>7830</v>
      </c>
      <c r="D46" s="300" t="s">
        <v>392</v>
      </c>
      <c r="E46" s="80" t="s">
        <v>393</v>
      </c>
      <c r="F46" s="302">
        <f t="shared" si="7"/>
        <v>30000</v>
      </c>
      <c r="G46" s="317">
        <v>30000</v>
      </c>
      <c r="H46" s="317"/>
      <c r="I46" s="317"/>
      <c r="J46" s="317"/>
      <c r="K46" s="302">
        <f t="shared" si="3"/>
        <v>0</v>
      </c>
      <c r="L46" s="317"/>
      <c r="M46" s="317"/>
      <c r="N46" s="317"/>
      <c r="O46" s="317"/>
      <c r="P46" s="318"/>
      <c r="Q46" s="274">
        <f>F46+K46</f>
        <v>30000</v>
      </c>
      <c r="R46" s="228">
        <f t="shared" si="1"/>
        <v>0</v>
      </c>
    </row>
    <row r="47" spans="1:18" s="36" customFormat="1" ht="18.75">
      <c r="A47" s="316"/>
      <c r="B47" s="90" t="s">
        <v>9</v>
      </c>
      <c r="C47" s="95" t="s">
        <v>10</v>
      </c>
      <c r="D47" s="300"/>
      <c r="E47" s="80" t="s">
        <v>11</v>
      </c>
      <c r="F47" s="302">
        <f t="shared" si="7"/>
        <v>1100</v>
      </c>
      <c r="G47" s="317">
        <f>G48</f>
        <v>1100</v>
      </c>
      <c r="H47" s="317"/>
      <c r="I47" s="317"/>
      <c r="J47" s="317"/>
      <c r="K47" s="302"/>
      <c r="L47" s="317"/>
      <c r="M47" s="317"/>
      <c r="N47" s="317"/>
      <c r="O47" s="317"/>
      <c r="P47" s="318"/>
      <c r="Q47" s="274">
        <f t="shared" si="6"/>
        <v>1100</v>
      </c>
      <c r="R47" s="228"/>
    </row>
    <row r="48" spans="1:18" s="36" customFormat="1" ht="18.75">
      <c r="A48" s="316"/>
      <c r="B48" s="60" t="s">
        <v>12</v>
      </c>
      <c r="C48" s="48" t="s">
        <v>14</v>
      </c>
      <c r="D48" s="59" t="s">
        <v>13</v>
      </c>
      <c r="E48" s="134" t="s">
        <v>15</v>
      </c>
      <c r="F48" s="307">
        <f t="shared" si="7"/>
        <v>1100</v>
      </c>
      <c r="G48" s="323">
        <v>1100</v>
      </c>
      <c r="H48" s="317"/>
      <c r="I48" s="317"/>
      <c r="J48" s="317"/>
      <c r="K48" s="302"/>
      <c r="L48" s="317"/>
      <c r="M48" s="317"/>
      <c r="N48" s="317"/>
      <c r="O48" s="317"/>
      <c r="P48" s="318"/>
      <c r="Q48" s="308">
        <f t="shared" si="6"/>
        <v>1100</v>
      </c>
      <c r="R48" s="228"/>
    </row>
    <row r="49" spans="1:18" s="330" customFormat="1" ht="18.75">
      <c r="A49" s="328"/>
      <c r="B49" s="270" t="s">
        <v>253</v>
      </c>
      <c r="C49" s="271" t="s">
        <v>252</v>
      </c>
      <c r="D49" s="271" t="s">
        <v>101</v>
      </c>
      <c r="E49" s="276" t="s">
        <v>121</v>
      </c>
      <c r="F49" s="329">
        <f t="shared" si="7"/>
        <v>34600</v>
      </c>
      <c r="G49" s="329">
        <f aca="true" t="shared" si="11" ref="G49:P49">G50</f>
        <v>34600</v>
      </c>
      <c r="H49" s="329">
        <f t="shared" si="11"/>
        <v>0</v>
      </c>
      <c r="I49" s="329">
        <f t="shared" si="11"/>
        <v>0</v>
      </c>
      <c r="J49" s="329">
        <f t="shared" si="11"/>
        <v>0</v>
      </c>
      <c r="K49" s="329">
        <f t="shared" si="3"/>
        <v>0</v>
      </c>
      <c r="L49" s="329">
        <f t="shared" si="11"/>
        <v>0</v>
      </c>
      <c r="M49" s="329">
        <f t="shared" si="11"/>
        <v>0</v>
      </c>
      <c r="N49" s="329">
        <f t="shared" si="11"/>
        <v>0</v>
      </c>
      <c r="O49" s="329">
        <f t="shared" si="11"/>
        <v>0</v>
      </c>
      <c r="P49" s="329">
        <f t="shared" si="11"/>
        <v>0</v>
      </c>
      <c r="Q49" s="274">
        <f t="shared" si="6"/>
        <v>34600</v>
      </c>
      <c r="R49" s="228">
        <f t="shared" si="1"/>
        <v>0</v>
      </c>
    </row>
    <row r="50" spans="1:18" s="333" customFormat="1" ht="31.5">
      <c r="A50" s="331"/>
      <c r="B50" s="92" t="s">
        <v>254</v>
      </c>
      <c r="C50" s="225" t="s">
        <v>193</v>
      </c>
      <c r="D50" s="225" t="s">
        <v>101</v>
      </c>
      <c r="E50" s="332" t="s">
        <v>255</v>
      </c>
      <c r="F50" s="307">
        <f t="shared" si="7"/>
        <v>34600</v>
      </c>
      <c r="G50" s="323">
        <v>34600</v>
      </c>
      <c r="H50" s="323"/>
      <c r="I50" s="323"/>
      <c r="J50" s="323"/>
      <c r="K50" s="307">
        <f t="shared" si="3"/>
        <v>0</v>
      </c>
      <c r="L50" s="323"/>
      <c r="M50" s="323"/>
      <c r="N50" s="323"/>
      <c r="O50" s="323"/>
      <c r="P50" s="325"/>
      <c r="Q50" s="308">
        <f t="shared" si="6"/>
        <v>34600</v>
      </c>
      <c r="R50" s="228">
        <f t="shared" si="1"/>
        <v>0</v>
      </c>
    </row>
    <row r="51" spans="1:18" ht="31.5">
      <c r="A51" s="334"/>
      <c r="B51" s="264" t="s">
        <v>257</v>
      </c>
      <c r="C51" s="238"/>
      <c r="D51" s="238"/>
      <c r="E51" s="160" t="s">
        <v>150</v>
      </c>
      <c r="F51" s="335">
        <f t="shared" si="7"/>
        <v>25388459</v>
      </c>
      <c r="G51" s="335">
        <f aca="true" t="shared" si="12" ref="G51:Q51">G52</f>
        <v>25388459</v>
      </c>
      <c r="H51" s="335">
        <f t="shared" si="12"/>
        <v>18418333</v>
      </c>
      <c r="I51" s="335">
        <f t="shared" si="12"/>
        <v>1356668</v>
      </c>
      <c r="J51" s="335">
        <f t="shared" si="12"/>
        <v>0</v>
      </c>
      <c r="K51" s="335">
        <f t="shared" si="3"/>
        <v>2128300</v>
      </c>
      <c r="L51" s="335">
        <f t="shared" si="12"/>
        <v>20500</v>
      </c>
      <c r="M51" s="335">
        <f t="shared" si="12"/>
        <v>0</v>
      </c>
      <c r="N51" s="335">
        <f t="shared" si="12"/>
        <v>0</v>
      </c>
      <c r="O51" s="335">
        <f t="shared" si="12"/>
        <v>2107800</v>
      </c>
      <c r="P51" s="335">
        <f t="shared" si="12"/>
        <v>2107800</v>
      </c>
      <c r="Q51" s="336">
        <f t="shared" si="12"/>
        <v>27516759</v>
      </c>
      <c r="R51" s="228">
        <f t="shared" si="1"/>
        <v>0</v>
      </c>
    </row>
    <row r="52" spans="1:18" ht="31.5">
      <c r="A52" s="334"/>
      <c r="B52" s="264" t="s">
        <v>257</v>
      </c>
      <c r="C52" s="238"/>
      <c r="D52" s="238"/>
      <c r="E52" s="160" t="s">
        <v>150</v>
      </c>
      <c r="F52" s="335">
        <f t="shared" si="7"/>
        <v>25388459</v>
      </c>
      <c r="G52" s="335">
        <f>G53+G55+G56+G57+G58+G59+G60+G61+G63+G64</f>
        <v>25388459</v>
      </c>
      <c r="H52" s="335">
        <f aca="true" t="shared" si="13" ref="H52:Q52">H53+H55+H56+H57+H58+H59+H60+H61+H63+H64</f>
        <v>18418333</v>
      </c>
      <c r="I52" s="335">
        <f t="shared" si="13"/>
        <v>1356668</v>
      </c>
      <c r="J52" s="335">
        <f t="shared" si="13"/>
        <v>0</v>
      </c>
      <c r="K52" s="335">
        <f t="shared" si="13"/>
        <v>2128300</v>
      </c>
      <c r="L52" s="335">
        <f t="shared" si="13"/>
        <v>20500</v>
      </c>
      <c r="M52" s="335">
        <f t="shared" si="13"/>
        <v>0</v>
      </c>
      <c r="N52" s="335">
        <f t="shared" si="13"/>
        <v>0</v>
      </c>
      <c r="O52" s="335">
        <f t="shared" si="13"/>
        <v>2107800</v>
      </c>
      <c r="P52" s="335">
        <f t="shared" si="13"/>
        <v>2107800</v>
      </c>
      <c r="Q52" s="335">
        <f t="shared" si="13"/>
        <v>27516759</v>
      </c>
      <c r="R52" s="228">
        <f t="shared" si="1"/>
        <v>0</v>
      </c>
    </row>
    <row r="53" spans="1:18" s="275" customFormat="1" ht="63">
      <c r="A53" s="269"/>
      <c r="B53" s="299" t="s">
        <v>259</v>
      </c>
      <c r="C53" s="300" t="s">
        <v>159</v>
      </c>
      <c r="D53" s="300" t="s">
        <v>151</v>
      </c>
      <c r="E53" s="78" t="s">
        <v>260</v>
      </c>
      <c r="F53" s="337">
        <f t="shared" si="7"/>
        <v>22817425</v>
      </c>
      <c r="G53" s="337">
        <v>22817425</v>
      </c>
      <c r="H53" s="338">
        <v>16580802</v>
      </c>
      <c r="I53" s="338">
        <v>1226348</v>
      </c>
      <c r="J53" s="338"/>
      <c r="K53" s="337">
        <f t="shared" si="3"/>
        <v>1670500</v>
      </c>
      <c r="L53" s="339">
        <v>20500</v>
      </c>
      <c r="M53" s="339"/>
      <c r="N53" s="339"/>
      <c r="O53" s="339">
        <v>1650000</v>
      </c>
      <c r="P53" s="338">
        <v>1650000</v>
      </c>
      <c r="Q53" s="274">
        <f>F53+K53</f>
        <v>24487925</v>
      </c>
      <c r="R53" s="228">
        <f t="shared" si="1"/>
        <v>0</v>
      </c>
    </row>
    <row r="54" spans="1:18" ht="18.75">
      <c r="A54" s="282"/>
      <c r="B54" s="340"/>
      <c r="C54" s="59"/>
      <c r="D54" s="59"/>
      <c r="E54" s="77" t="s">
        <v>256</v>
      </c>
      <c r="F54" s="341">
        <f t="shared" si="7"/>
        <v>15655100</v>
      </c>
      <c r="G54" s="341">
        <v>15655100</v>
      </c>
      <c r="H54" s="342">
        <v>12832100</v>
      </c>
      <c r="I54" s="342"/>
      <c r="J54" s="342"/>
      <c r="K54" s="341">
        <f t="shared" si="3"/>
        <v>0</v>
      </c>
      <c r="L54" s="343"/>
      <c r="M54" s="343"/>
      <c r="N54" s="343"/>
      <c r="O54" s="343"/>
      <c r="P54" s="342"/>
      <c r="Q54" s="281">
        <f>F54+K54</f>
        <v>15655100</v>
      </c>
      <c r="R54" s="228">
        <f t="shared" si="1"/>
        <v>0</v>
      </c>
    </row>
    <row r="55" spans="1:18" s="275" customFormat="1" ht="47.25">
      <c r="A55" s="269"/>
      <c r="B55" s="270" t="s">
        <v>261</v>
      </c>
      <c r="C55" s="271" t="s">
        <v>156</v>
      </c>
      <c r="D55" s="271" t="s">
        <v>102</v>
      </c>
      <c r="E55" s="81" t="s">
        <v>262</v>
      </c>
      <c r="F55" s="337">
        <f t="shared" si="7"/>
        <v>1246273</v>
      </c>
      <c r="G55" s="339">
        <v>1246273</v>
      </c>
      <c r="H55" s="339">
        <v>988641</v>
      </c>
      <c r="I55" s="339">
        <v>22675</v>
      </c>
      <c r="J55" s="339"/>
      <c r="K55" s="337">
        <f t="shared" si="3"/>
        <v>0</v>
      </c>
      <c r="L55" s="339"/>
      <c r="M55" s="339"/>
      <c r="N55" s="339"/>
      <c r="O55" s="339"/>
      <c r="P55" s="337"/>
      <c r="Q55" s="274">
        <f aca="true" t="shared" si="14" ref="Q55:Q64">F55+K55</f>
        <v>1246273</v>
      </c>
      <c r="R55" s="228">
        <f t="shared" si="1"/>
        <v>0</v>
      </c>
    </row>
    <row r="56" spans="1:18" s="275" customFormat="1" ht="31.5">
      <c r="A56" s="269"/>
      <c r="B56" s="270" t="s">
        <v>266</v>
      </c>
      <c r="C56" s="271" t="s">
        <v>267</v>
      </c>
      <c r="D56" s="271" t="s">
        <v>103</v>
      </c>
      <c r="E56" s="78" t="s">
        <v>454</v>
      </c>
      <c r="F56" s="337">
        <f t="shared" si="7"/>
        <v>302245</v>
      </c>
      <c r="G56" s="339">
        <v>302245</v>
      </c>
      <c r="H56" s="339">
        <v>180385</v>
      </c>
      <c r="I56" s="339">
        <v>33100</v>
      </c>
      <c r="J56" s="339"/>
      <c r="K56" s="337">
        <f t="shared" si="3"/>
        <v>0</v>
      </c>
      <c r="L56" s="339">
        <v>0</v>
      </c>
      <c r="M56" s="339"/>
      <c r="N56" s="339"/>
      <c r="O56" s="339"/>
      <c r="P56" s="337"/>
      <c r="Q56" s="274">
        <f t="shared" si="14"/>
        <v>302245</v>
      </c>
      <c r="R56" s="228">
        <f t="shared" si="1"/>
        <v>0</v>
      </c>
    </row>
    <row r="57" spans="1:18" s="275" customFormat="1" ht="18.75">
      <c r="A57" s="269"/>
      <c r="B57" s="90" t="s">
        <v>268</v>
      </c>
      <c r="C57" s="91" t="s">
        <v>269</v>
      </c>
      <c r="D57" s="91" t="s">
        <v>103</v>
      </c>
      <c r="E57" s="78" t="s">
        <v>263</v>
      </c>
      <c r="F57" s="337">
        <f t="shared" si="7"/>
        <v>370420</v>
      </c>
      <c r="G57" s="339">
        <v>370420</v>
      </c>
      <c r="H57" s="339">
        <v>251200</v>
      </c>
      <c r="I57" s="339">
        <v>34795</v>
      </c>
      <c r="J57" s="339"/>
      <c r="K57" s="337">
        <f t="shared" si="3"/>
        <v>0</v>
      </c>
      <c r="L57" s="339"/>
      <c r="M57" s="339"/>
      <c r="N57" s="339"/>
      <c r="O57" s="339"/>
      <c r="P57" s="337"/>
      <c r="Q57" s="274">
        <f t="shared" si="14"/>
        <v>370420</v>
      </c>
      <c r="R57" s="228">
        <f t="shared" si="1"/>
        <v>0</v>
      </c>
    </row>
    <row r="58" spans="1:18" s="275" customFormat="1" ht="31.5">
      <c r="A58" s="269"/>
      <c r="B58" s="90" t="s">
        <v>270</v>
      </c>
      <c r="C58" s="91" t="s">
        <v>271</v>
      </c>
      <c r="D58" s="91" t="s">
        <v>103</v>
      </c>
      <c r="E58" s="78" t="s">
        <v>264</v>
      </c>
      <c r="F58" s="337">
        <f t="shared" si="7"/>
        <v>403350</v>
      </c>
      <c r="G58" s="339">
        <v>403350</v>
      </c>
      <c r="H58" s="339">
        <v>260210</v>
      </c>
      <c r="I58" s="339">
        <v>38450</v>
      </c>
      <c r="J58" s="339"/>
      <c r="K58" s="337">
        <f t="shared" si="3"/>
        <v>0</v>
      </c>
      <c r="L58" s="339"/>
      <c r="M58" s="339"/>
      <c r="N58" s="339"/>
      <c r="O58" s="339"/>
      <c r="P58" s="337"/>
      <c r="Q58" s="274">
        <f t="shared" si="14"/>
        <v>403350</v>
      </c>
      <c r="R58" s="228">
        <f t="shared" si="1"/>
        <v>0</v>
      </c>
    </row>
    <row r="59" spans="1:18" s="275" customFormat="1" ht="18.75">
      <c r="A59" s="269"/>
      <c r="B59" s="270" t="s">
        <v>272</v>
      </c>
      <c r="C59" s="271" t="s">
        <v>273</v>
      </c>
      <c r="D59" s="271" t="s">
        <v>103</v>
      </c>
      <c r="E59" s="78" t="s">
        <v>265</v>
      </c>
      <c r="F59" s="337">
        <f t="shared" si="7"/>
        <v>79780</v>
      </c>
      <c r="G59" s="339">
        <v>79780</v>
      </c>
      <c r="H59" s="339">
        <v>61995</v>
      </c>
      <c r="I59" s="339">
        <v>1300</v>
      </c>
      <c r="J59" s="339"/>
      <c r="K59" s="337">
        <f t="shared" si="3"/>
        <v>0</v>
      </c>
      <c r="L59" s="339"/>
      <c r="M59" s="339"/>
      <c r="N59" s="339"/>
      <c r="O59" s="339"/>
      <c r="P59" s="337"/>
      <c r="Q59" s="274">
        <f t="shared" si="14"/>
        <v>79780</v>
      </c>
      <c r="R59" s="228">
        <f t="shared" si="1"/>
        <v>0</v>
      </c>
    </row>
    <row r="60" spans="1:18" s="275" customFormat="1" ht="47.25">
      <c r="A60" s="269"/>
      <c r="B60" s="270" t="s">
        <v>274</v>
      </c>
      <c r="C60" s="271" t="s">
        <v>275</v>
      </c>
      <c r="D60" s="271" t="s">
        <v>103</v>
      </c>
      <c r="E60" s="78" t="s">
        <v>276</v>
      </c>
      <c r="F60" s="337">
        <f t="shared" si="7"/>
        <v>38010</v>
      </c>
      <c r="G60" s="339">
        <v>38010</v>
      </c>
      <c r="H60" s="339"/>
      <c r="I60" s="339"/>
      <c r="J60" s="339"/>
      <c r="K60" s="337">
        <f t="shared" si="3"/>
        <v>0</v>
      </c>
      <c r="L60" s="339"/>
      <c r="M60" s="339"/>
      <c r="N60" s="339"/>
      <c r="O60" s="339"/>
      <c r="P60" s="337"/>
      <c r="Q60" s="274">
        <f t="shared" si="14"/>
        <v>38010</v>
      </c>
      <c r="R60" s="228">
        <f t="shared" si="1"/>
        <v>0</v>
      </c>
    </row>
    <row r="61" spans="1:18" s="275" customFormat="1" ht="18.75">
      <c r="A61" s="269"/>
      <c r="B61" s="270" t="s">
        <v>424</v>
      </c>
      <c r="C61" s="271" t="s">
        <v>248</v>
      </c>
      <c r="D61" s="271"/>
      <c r="E61" s="78" t="s">
        <v>425</v>
      </c>
      <c r="F61" s="337">
        <f t="shared" si="7"/>
        <v>130956</v>
      </c>
      <c r="G61" s="337">
        <v>130956</v>
      </c>
      <c r="H61" s="337">
        <f>H62</f>
        <v>95100</v>
      </c>
      <c r="I61" s="339"/>
      <c r="J61" s="339"/>
      <c r="K61" s="337">
        <f t="shared" si="3"/>
        <v>0</v>
      </c>
      <c r="L61" s="339"/>
      <c r="M61" s="339"/>
      <c r="N61" s="339"/>
      <c r="O61" s="339"/>
      <c r="P61" s="337"/>
      <c r="Q61" s="274">
        <f t="shared" si="14"/>
        <v>130956</v>
      </c>
      <c r="R61" s="228">
        <f t="shared" si="1"/>
        <v>0</v>
      </c>
    </row>
    <row r="62" spans="1:18" s="224" customFormat="1" ht="31.5">
      <c r="A62" s="344"/>
      <c r="B62" s="345" t="s">
        <v>426</v>
      </c>
      <c r="C62" s="226" t="s">
        <v>427</v>
      </c>
      <c r="D62" s="226" t="s">
        <v>104</v>
      </c>
      <c r="E62" s="332" t="s">
        <v>455</v>
      </c>
      <c r="F62" s="342">
        <f t="shared" si="7"/>
        <v>130956</v>
      </c>
      <c r="G62" s="346">
        <v>130956</v>
      </c>
      <c r="H62" s="346">
        <v>95100</v>
      </c>
      <c r="I62" s="346"/>
      <c r="J62" s="346"/>
      <c r="K62" s="342">
        <f t="shared" si="3"/>
        <v>0</v>
      </c>
      <c r="L62" s="346"/>
      <c r="M62" s="346"/>
      <c r="N62" s="346"/>
      <c r="O62" s="346"/>
      <c r="P62" s="342"/>
      <c r="Q62" s="308">
        <f t="shared" si="14"/>
        <v>130956</v>
      </c>
      <c r="R62" s="228">
        <f t="shared" si="1"/>
        <v>0</v>
      </c>
    </row>
    <row r="63" spans="1:18" s="224" customFormat="1" ht="32.25" thickBot="1">
      <c r="A63" s="344"/>
      <c r="B63" s="96">
        <v>1016310</v>
      </c>
      <c r="C63" s="97">
        <v>6310</v>
      </c>
      <c r="D63" s="98" t="s">
        <v>166</v>
      </c>
      <c r="E63" s="82" t="s">
        <v>382</v>
      </c>
      <c r="F63" s="347">
        <f t="shared" si="7"/>
        <v>0</v>
      </c>
      <c r="G63" s="348"/>
      <c r="H63" s="348"/>
      <c r="I63" s="348"/>
      <c r="J63" s="348"/>
      <c r="K63" s="347">
        <f t="shared" si="3"/>
        <v>406300</v>
      </c>
      <c r="L63" s="348"/>
      <c r="M63" s="348"/>
      <c r="N63" s="348"/>
      <c r="O63" s="348">
        <v>406300</v>
      </c>
      <c r="P63" s="347">
        <v>406300</v>
      </c>
      <c r="Q63" s="349">
        <f t="shared" si="14"/>
        <v>406300</v>
      </c>
      <c r="R63" s="228">
        <f t="shared" si="1"/>
        <v>0</v>
      </c>
    </row>
    <row r="64" spans="1:18" s="36" customFormat="1" ht="19.5">
      <c r="A64" s="327"/>
      <c r="B64" s="90" t="s">
        <v>16</v>
      </c>
      <c r="C64" s="95" t="s">
        <v>7</v>
      </c>
      <c r="D64" s="91" t="s">
        <v>6</v>
      </c>
      <c r="E64" s="78" t="s">
        <v>8</v>
      </c>
      <c r="F64" s="302"/>
      <c r="G64" s="317"/>
      <c r="H64" s="317"/>
      <c r="I64" s="317"/>
      <c r="J64" s="317"/>
      <c r="K64" s="302">
        <f>L64+O64</f>
        <v>51500</v>
      </c>
      <c r="L64" s="317"/>
      <c r="M64" s="317"/>
      <c r="N64" s="317"/>
      <c r="O64" s="317">
        <v>51500</v>
      </c>
      <c r="P64" s="318">
        <v>51500</v>
      </c>
      <c r="Q64" s="314">
        <f t="shared" si="14"/>
        <v>51500</v>
      </c>
      <c r="R64" s="228"/>
    </row>
    <row r="65" spans="1:18" s="353" customFormat="1" ht="31.5">
      <c r="A65" s="350"/>
      <c r="B65" s="351" t="s">
        <v>277</v>
      </c>
      <c r="C65" s="351"/>
      <c r="D65" s="351"/>
      <c r="E65" s="130" t="s">
        <v>125</v>
      </c>
      <c r="F65" s="352">
        <f t="shared" si="7"/>
        <v>100126810</v>
      </c>
      <c r="G65" s="352">
        <f aca="true" t="shared" si="15" ref="G65:Q65">G66</f>
        <v>100126810</v>
      </c>
      <c r="H65" s="352">
        <f t="shared" si="15"/>
        <v>3767000</v>
      </c>
      <c r="I65" s="352">
        <f t="shared" si="15"/>
        <v>291635</v>
      </c>
      <c r="J65" s="352">
        <f t="shared" si="15"/>
        <v>0</v>
      </c>
      <c r="K65" s="352">
        <f t="shared" si="3"/>
        <v>1330157</v>
      </c>
      <c r="L65" s="352">
        <f t="shared" si="15"/>
        <v>638000</v>
      </c>
      <c r="M65" s="352">
        <f t="shared" si="15"/>
        <v>166800</v>
      </c>
      <c r="N65" s="352">
        <f t="shared" si="15"/>
        <v>0</v>
      </c>
      <c r="O65" s="352">
        <f t="shared" si="15"/>
        <v>692157</v>
      </c>
      <c r="P65" s="352">
        <f t="shared" si="15"/>
        <v>692157</v>
      </c>
      <c r="Q65" s="352">
        <f t="shared" si="15"/>
        <v>101456967</v>
      </c>
      <c r="R65" s="228">
        <f t="shared" si="1"/>
        <v>0</v>
      </c>
    </row>
    <row r="66" spans="1:18" s="353" customFormat="1" ht="31.5">
      <c r="A66" s="350"/>
      <c r="B66" s="238" t="s">
        <v>55</v>
      </c>
      <c r="C66" s="238"/>
      <c r="D66" s="238"/>
      <c r="E66" s="160" t="s">
        <v>125</v>
      </c>
      <c r="F66" s="335">
        <f t="shared" si="7"/>
        <v>100126810</v>
      </c>
      <c r="G66" s="335">
        <f>G67+G68+G75+G84+G95+G96+G97+G99+G101+G102+G82+G104+G105+G106</f>
        <v>100126810</v>
      </c>
      <c r="H66" s="335">
        <f aca="true" t="shared" si="16" ref="H66:Q66">H67+H68+H75+H84+H95+H96+H97+H99+H101+H102+H82+H104+H105+H106</f>
        <v>3767000</v>
      </c>
      <c r="I66" s="335">
        <f t="shared" si="16"/>
        <v>291635</v>
      </c>
      <c r="J66" s="335">
        <f t="shared" si="16"/>
        <v>0</v>
      </c>
      <c r="K66" s="335">
        <f t="shared" si="16"/>
        <v>1330157</v>
      </c>
      <c r="L66" s="335">
        <f t="shared" si="16"/>
        <v>638000</v>
      </c>
      <c r="M66" s="335">
        <f t="shared" si="16"/>
        <v>166800</v>
      </c>
      <c r="N66" s="335">
        <f t="shared" si="16"/>
        <v>0</v>
      </c>
      <c r="O66" s="335">
        <f t="shared" si="16"/>
        <v>692157</v>
      </c>
      <c r="P66" s="335">
        <f t="shared" si="16"/>
        <v>692157</v>
      </c>
      <c r="Q66" s="335">
        <f t="shared" si="16"/>
        <v>101456967</v>
      </c>
      <c r="R66" s="228">
        <f t="shared" si="1"/>
        <v>0</v>
      </c>
    </row>
    <row r="67" spans="1:18" s="355" customFormat="1" ht="63">
      <c r="A67" s="354"/>
      <c r="B67" s="300" t="s">
        <v>278</v>
      </c>
      <c r="C67" s="300" t="s">
        <v>154</v>
      </c>
      <c r="D67" s="300" t="s">
        <v>126</v>
      </c>
      <c r="E67" s="78" t="s">
        <v>279</v>
      </c>
      <c r="F67" s="337">
        <f t="shared" si="7"/>
        <v>1516800</v>
      </c>
      <c r="G67" s="337">
        <v>1516800</v>
      </c>
      <c r="H67" s="337"/>
      <c r="I67" s="337"/>
      <c r="J67" s="337"/>
      <c r="K67" s="337">
        <f t="shared" si="3"/>
        <v>0</v>
      </c>
      <c r="L67" s="337"/>
      <c r="M67" s="337"/>
      <c r="N67" s="337"/>
      <c r="O67" s="337"/>
      <c r="P67" s="337"/>
      <c r="Q67" s="337">
        <f>F67+K67</f>
        <v>1516800</v>
      </c>
      <c r="R67" s="228">
        <f t="shared" si="1"/>
        <v>0</v>
      </c>
    </row>
    <row r="68" spans="1:18" s="355" customFormat="1" ht="63">
      <c r="A68" s="354"/>
      <c r="B68" s="300" t="s">
        <v>280</v>
      </c>
      <c r="C68" s="300" t="s">
        <v>281</v>
      </c>
      <c r="D68" s="300"/>
      <c r="E68" s="78" t="s">
        <v>456</v>
      </c>
      <c r="F68" s="337">
        <f t="shared" si="7"/>
        <v>43147600</v>
      </c>
      <c r="G68" s="337">
        <f>G69+G70+G71+G72+G73+G74</f>
        <v>43147600</v>
      </c>
      <c r="H68" s="337"/>
      <c r="I68" s="337"/>
      <c r="J68" s="337"/>
      <c r="K68" s="337">
        <f t="shared" si="3"/>
        <v>0</v>
      </c>
      <c r="L68" s="337"/>
      <c r="M68" s="337"/>
      <c r="N68" s="337"/>
      <c r="O68" s="337"/>
      <c r="P68" s="337"/>
      <c r="Q68" s="337">
        <f>F68+K68</f>
        <v>43147600</v>
      </c>
      <c r="R68" s="228">
        <f t="shared" si="1"/>
        <v>0</v>
      </c>
    </row>
    <row r="69" spans="1:18" ht="173.25">
      <c r="A69" s="282"/>
      <c r="B69" s="93" t="s">
        <v>282</v>
      </c>
      <c r="C69" s="93" t="s">
        <v>283</v>
      </c>
      <c r="D69" s="93" t="s">
        <v>157</v>
      </c>
      <c r="E69" s="83" t="s">
        <v>457</v>
      </c>
      <c r="F69" s="280">
        <f t="shared" si="7"/>
        <v>1443000</v>
      </c>
      <c r="G69" s="280">
        <v>1443000</v>
      </c>
      <c r="H69" s="280"/>
      <c r="I69" s="280"/>
      <c r="J69" s="280"/>
      <c r="K69" s="273">
        <f t="shared" si="3"/>
        <v>0</v>
      </c>
      <c r="L69" s="273"/>
      <c r="M69" s="273"/>
      <c r="N69" s="273"/>
      <c r="O69" s="273"/>
      <c r="P69" s="273"/>
      <c r="Q69" s="341">
        <f>F69+K69</f>
        <v>1443000</v>
      </c>
      <c r="R69" s="228">
        <f t="shared" si="1"/>
        <v>0</v>
      </c>
    </row>
    <row r="70" spans="1:18" ht="315.75">
      <c r="A70" s="282"/>
      <c r="B70" s="93" t="s">
        <v>287</v>
      </c>
      <c r="C70" s="93" t="s">
        <v>288</v>
      </c>
      <c r="D70" s="93" t="s">
        <v>157</v>
      </c>
      <c r="E70" s="84" t="s">
        <v>284</v>
      </c>
      <c r="F70" s="280">
        <f t="shared" si="7"/>
        <v>107500</v>
      </c>
      <c r="G70" s="280">
        <v>107500</v>
      </c>
      <c r="H70" s="280"/>
      <c r="I70" s="280"/>
      <c r="J70" s="280"/>
      <c r="K70" s="273">
        <f t="shared" si="3"/>
        <v>0</v>
      </c>
      <c r="L70" s="273"/>
      <c r="M70" s="273"/>
      <c r="N70" s="273"/>
      <c r="O70" s="273"/>
      <c r="P70" s="273"/>
      <c r="Q70" s="341">
        <f>F70+K70</f>
        <v>107500</v>
      </c>
      <c r="R70" s="228">
        <f t="shared" si="1"/>
        <v>0</v>
      </c>
    </row>
    <row r="71" spans="1:18" ht="79.5">
      <c r="A71" s="282"/>
      <c r="B71" s="93" t="s">
        <v>289</v>
      </c>
      <c r="C71" s="93" t="s">
        <v>290</v>
      </c>
      <c r="D71" s="93" t="s">
        <v>133</v>
      </c>
      <c r="E71" s="84" t="s">
        <v>285</v>
      </c>
      <c r="F71" s="280">
        <f t="shared" si="7"/>
        <v>371000</v>
      </c>
      <c r="G71" s="280">
        <v>371000</v>
      </c>
      <c r="H71" s="280"/>
      <c r="I71" s="280"/>
      <c r="J71" s="280"/>
      <c r="K71" s="273">
        <f t="shared" si="3"/>
        <v>0</v>
      </c>
      <c r="L71" s="273"/>
      <c r="M71" s="273"/>
      <c r="N71" s="273"/>
      <c r="O71" s="273"/>
      <c r="P71" s="273"/>
      <c r="Q71" s="341">
        <f aca="true" t="shared" si="17" ref="Q71:Q106">F71+K71</f>
        <v>371000</v>
      </c>
      <c r="R71" s="228">
        <f>Q71-K71-F71</f>
        <v>0</v>
      </c>
    </row>
    <row r="72" spans="1:18" ht="174">
      <c r="A72" s="282"/>
      <c r="B72" s="93" t="s">
        <v>291</v>
      </c>
      <c r="C72" s="93" t="s">
        <v>292</v>
      </c>
      <c r="D72" s="93" t="s">
        <v>133</v>
      </c>
      <c r="E72" s="84" t="s">
        <v>286</v>
      </c>
      <c r="F72" s="280">
        <f t="shared" si="7"/>
        <v>141000</v>
      </c>
      <c r="G72" s="280">
        <v>141000</v>
      </c>
      <c r="H72" s="280"/>
      <c r="I72" s="280"/>
      <c r="J72" s="280"/>
      <c r="K72" s="273">
        <f t="shared" si="3"/>
        <v>0</v>
      </c>
      <c r="L72" s="273"/>
      <c r="M72" s="273"/>
      <c r="N72" s="273"/>
      <c r="O72" s="273"/>
      <c r="P72" s="273"/>
      <c r="Q72" s="341">
        <f t="shared" si="17"/>
        <v>141000</v>
      </c>
      <c r="R72" s="228">
        <f t="shared" si="1"/>
        <v>0</v>
      </c>
    </row>
    <row r="73" spans="1:18" ht="31.5">
      <c r="A73" s="282"/>
      <c r="B73" s="93" t="s">
        <v>293</v>
      </c>
      <c r="C73" s="93" t="s">
        <v>294</v>
      </c>
      <c r="D73" s="93" t="s">
        <v>133</v>
      </c>
      <c r="E73" s="85" t="s">
        <v>127</v>
      </c>
      <c r="F73" s="280">
        <f t="shared" si="7"/>
        <v>143000</v>
      </c>
      <c r="G73" s="280">
        <v>143000</v>
      </c>
      <c r="H73" s="280"/>
      <c r="I73" s="280"/>
      <c r="J73" s="280"/>
      <c r="K73" s="273">
        <f t="shared" si="3"/>
        <v>0</v>
      </c>
      <c r="L73" s="273"/>
      <c r="M73" s="273"/>
      <c r="N73" s="273"/>
      <c r="O73" s="273"/>
      <c r="P73" s="273"/>
      <c r="Q73" s="341">
        <f t="shared" si="17"/>
        <v>143000</v>
      </c>
      <c r="R73" s="228">
        <f t="shared" si="1"/>
        <v>0</v>
      </c>
    </row>
    <row r="74" spans="1:18" ht="31.5">
      <c r="A74" s="282"/>
      <c r="B74" s="93" t="s">
        <v>417</v>
      </c>
      <c r="C74" s="93" t="s">
        <v>416</v>
      </c>
      <c r="D74" s="93" t="s">
        <v>133</v>
      </c>
      <c r="E74" s="85" t="s">
        <v>418</v>
      </c>
      <c r="F74" s="280">
        <f t="shared" si="7"/>
        <v>40942100</v>
      </c>
      <c r="G74" s="280">
        <v>40942100</v>
      </c>
      <c r="H74" s="280"/>
      <c r="I74" s="280"/>
      <c r="J74" s="280"/>
      <c r="K74" s="273">
        <f t="shared" si="3"/>
        <v>0</v>
      </c>
      <c r="L74" s="273"/>
      <c r="M74" s="273"/>
      <c r="N74" s="273"/>
      <c r="O74" s="273"/>
      <c r="P74" s="273"/>
      <c r="Q74" s="341">
        <f t="shared" si="17"/>
        <v>40942100</v>
      </c>
      <c r="R74" s="228">
        <f t="shared" si="1"/>
        <v>0</v>
      </c>
    </row>
    <row r="75" spans="1:18" s="275" customFormat="1" ht="47.25">
      <c r="A75" s="269"/>
      <c r="B75" s="91" t="s">
        <v>296</v>
      </c>
      <c r="C75" s="91" t="s">
        <v>297</v>
      </c>
      <c r="D75" s="99"/>
      <c r="E75" s="86" t="s">
        <v>295</v>
      </c>
      <c r="F75" s="273">
        <f t="shared" si="7"/>
        <v>6409100</v>
      </c>
      <c r="G75" s="273">
        <f>G76+G77+G78+G79+G80+G81</f>
        <v>6409100</v>
      </c>
      <c r="H75" s="273"/>
      <c r="I75" s="273"/>
      <c r="J75" s="273"/>
      <c r="K75" s="273">
        <f t="shared" si="3"/>
        <v>0</v>
      </c>
      <c r="L75" s="273"/>
      <c r="M75" s="273"/>
      <c r="N75" s="273"/>
      <c r="O75" s="273"/>
      <c r="P75" s="273"/>
      <c r="Q75" s="337">
        <f t="shared" si="17"/>
        <v>6409100</v>
      </c>
      <c r="R75" s="228">
        <f t="shared" si="1"/>
        <v>0</v>
      </c>
    </row>
    <row r="76" spans="1:18" ht="174">
      <c r="A76" s="282"/>
      <c r="B76" s="93" t="s">
        <v>299</v>
      </c>
      <c r="C76" s="93" t="s">
        <v>300</v>
      </c>
      <c r="D76" s="93" t="s">
        <v>157</v>
      </c>
      <c r="E76" s="84" t="s">
        <v>298</v>
      </c>
      <c r="F76" s="280">
        <f t="shared" si="7"/>
        <v>603000</v>
      </c>
      <c r="G76" s="280">
        <v>603000</v>
      </c>
      <c r="H76" s="280"/>
      <c r="I76" s="280"/>
      <c r="J76" s="280"/>
      <c r="K76" s="273">
        <f t="shared" si="3"/>
        <v>0</v>
      </c>
      <c r="L76" s="273"/>
      <c r="M76" s="273"/>
      <c r="N76" s="273"/>
      <c r="O76" s="273"/>
      <c r="P76" s="273"/>
      <c r="Q76" s="341">
        <f t="shared" si="17"/>
        <v>603000</v>
      </c>
      <c r="R76" s="228">
        <f aca="true" t="shared" si="18" ref="R76:R121">Q76-K76-F76</f>
        <v>0</v>
      </c>
    </row>
    <row r="77" spans="1:18" ht="315.75">
      <c r="A77" s="282"/>
      <c r="B77" s="93" t="s">
        <v>58</v>
      </c>
      <c r="C77" s="93" t="s">
        <v>59</v>
      </c>
      <c r="D77" s="93" t="s">
        <v>157</v>
      </c>
      <c r="E77" s="84" t="s">
        <v>57</v>
      </c>
      <c r="F77" s="280">
        <f t="shared" si="7"/>
        <v>4950</v>
      </c>
      <c r="G77" s="280">
        <v>4950</v>
      </c>
      <c r="H77" s="280"/>
      <c r="I77" s="280"/>
      <c r="J77" s="280"/>
      <c r="K77" s="273">
        <f t="shared" si="3"/>
        <v>0</v>
      </c>
      <c r="L77" s="273"/>
      <c r="M77" s="273"/>
      <c r="N77" s="273"/>
      <c r="O77" s="273"/>
      <c r="P77" s="273"/>
      <c r="Q77" s="341">
        <f t="shared" si="17"/>
        <v>4950</v>
      </c>
      <c r="R77" s="228">
        <f t="shared" si="18"/>
        <v>0</v>
      </c>
    </row>
    <row r="78" spans="1:18" ht="79.5">
      <c r="A78" s="282"/>
      <c r="B78" s="93" t="s">
        <v>61</v>
      </c>
      <c r="C78" s="93" t="s">
        <v>62</v>
      </c>
      <c r="D78" s="93" t="s">
        <v>133</v>
      </c>
      <c r="E78" s="84" t="s">
        <v>60</v>
      </c>
      <c r="F78" s="280">
        <f t="shared" si="7"/>
        <v>60073</v>
      </c>
      <c r="G78" s="280">
        <v>60073</v>
      </c>
      <c r="H78" s="280"/>
      <c r="I78" s="280"/>
      <c r="J78" s="280"/>
      <c r="K78" s="273">
        <f t="shared" si="3"/>
        <v>0</v>
      </c>
      <c r="L78" s="273"/>
      <c r="M78" s="273"/>
      <c r="N78" s="273"/>
      <c r="O78" s="273"/>
      <c r="P78" s="273"/>
      <c r="Q78" s="341">
        <f t="shared" si="17"/>
        <v>60073</v>
      </c>
      <c r="R78" s="228">
        <f t="shared" si="18"/>
        <v>0</v>
      </c>
    </row>
    <row r="79" spans="1:18" ht="174">
      <c r="A79" s="282"/>
      <c r="B79" s="93" t="s">
        <v>64</v>
      </c>
      <c r="C79" s="93" t="s">
        <v>65</v>
      </c>
      <c r="D79" s="93" t="s">
        <v>133</v>
      </c>
      <c r="E79" s="84" t="s">
        <v>63</v>
      </c>
      <c r="F79" s="280">
        <f t="shared" si="7"/>
        <v>182600</v>
      </c>
      <c r="G79" s="280">
        <v>182600</v>
      </c>
      <c r="H79" s="280"/>
      <c r="I79" s="280"/>
      <c r="J79" s="280"/>
      <c r="K79" s="273">
        <f aca="true" t="shared" si="19" ref="K79:K122">L79+O79</f>
        <v>0</v>
      </c>
      <c r="L79" s="273"/>
      <c r="M79" s="273"/>
      <c r="N79" s="273"/>
      <c r="O79" s="273"/>
      <c r="P79" s="273"/>
      <c r="Q79" s="341">
        <f t="shared" si="17"/>
        <v>182600</v>
      </c>
      <c r="R79" s="228">
        <f t="shared" si="18"/>
        <v>0</v>
      </c>
    </row>
    <row r="80" spans="1:18" ht="32.25">
      <c r="A80" s="282"/>
      <c r="B80" s="93" t="s">
        <v>302</v>
      </c>
      <c r="C80" s="93" t="s">
        <v>303</v>
      </c>
      <c r="D80" s="93" t="s">
        <v>133</v>
      </c>
      <c r="E80" s="84" t="s">
        <v>301</v>
      </c>
      <c r="F80" s="280">
        <f t="shared" si="7"/>
        <v>141500</v>
      </c>
      <c r="G80" s="280">
        <v>141500</v>
      </c>
      <c r="H80" s="280"/>
      <c r="I80" s="280"/>
      <c r="J80" s="280"/>
      <c r="K80" s="273">
        <f t="shared" si="19"/>
        <v>0</v>
      </c>
      <c r="L80" s="273"/>
      <c r="M80" s="273"/>
      <c r="N80" s="273"/>
      <c r="O80" s="273"/>
      <c r="P80" s="273"/>
      <c r="Q80" s="341">
        <f t="shared" si="17"/>
        <v>141500</v>
      </c>
      <c r="R80" s="228">
        <f t="shared" si="18"/>
        <v>0</v>
      </c>
    </row>
    <row r="81" spans="1:18" ht="48">
      <c r="A81" s="282"/>
      <c r="B81" s="93" t="s">
        <v>304</v>
      </c>
      <c r="C81" s="93" t="s">
        <v>305</v>
      </c>
      <c r="D81" s="93" t="s">
        <v>154</v>
      </c>
      <c r="E81" s="84" t="s">
        <v>306</v>
      </c>
      <c r="F81" s="280">
        <f t="shared" si="7"/>
        <v>5416977</v>
      </c>
      <c r="G81" s="280">
        <v>5416977</v>
      </c>
      <c r="H81" s="280"/>
      <c r="I81" s="280"/>
      <c r="J81" s="280"/>
      <c r="K81" s="273">
        <f t="shared" si="19"/>
        <v>0</v>
      </c>
      <c r="L81" s="273"/>
      <c r="M81" s="273"/>
      <c r="N81" s="273"/>
      <c r="O81" s="273"/>
      <c r="P81" s="273"/>
      <c r="Q81" s="341">
        <f t="shared" si="17"/>
        <v>5416977</v>
      </c>
      <c r="R81" s="228">
        <f t="shared" si="18"/>
        <v>0</v>
      </c>
    </row>
    <row r="82" spans="1:18" s="275" customFormat="1" ht="168" customHeight="1">
      <c r="A82" s="269"/>
      <c r="B82" s="91" t="s">
        <v>475</v>
      </c>
      <c r="C82" s="91" t="s">
        <v>476</v>
      </c>
      <c r="D82" s="100"/>
      <c r="E82" s="87" t="s">
        <v>480</v>
      </c>
      <c r="F82" s="273">
        <v>39000</v>
      </c>
      <c r="G82" s="273">
        <v>39000</v>
      </c>
      <c r="H82" s="273">
        <v>0</v>
      </c>
      <c r="I82" s="273">
        <v>0</v>
      </c>
      <c r="J82" s="273">
        <v>0</v>
      </c>
      <c r="K82" s="273">
        <v>0</v>
      </c>
      <c r="L82" s="273">
        <v>0</v>
      </c>
      <c r="M82" s="273">
        <v>0</v>
      </c>
      <c r="N82" s="273">
        <v>0</v>
      </c>
      <c r="O82" s="273">
        <v>0</v>
      </c>
      <c r="P82" s="273">
        <v>0</v>
      </c>
      <c r="Q82" s="337">
        <v>39000</v>
      </c>
      <c r="R82" s="228">
        <f t="shared" si="18"/>
        <v>0</v>
      </c>
    </row>
    <row r="83" spans="1:18" s="229" customFormat="1" ht="32.25">
      <c r="A83" s="356"/>
      <c r="B83" s="67" t="s">
        <v>469</v>
      </c>
      <c r="C83" s="67" t="s">
        <v>470</v>
      </c>
      <c r="D83" s="67" t="s">
        <v>133</v>
      </c>
      <c r="E83" s="84" t="s">
        <v>471</v>
      </c>
      <c r="F83" s="341">
        <v>39000</v>
      </c>
      <c r="G83" s="109">
        <v>39000</v>
      </c>
      <c r="H83" s="109">
        <v>0</v>
      </c>
      <c r="I83" s="109">
        <v>0</v>
      </c>
      <c r="J83" s="109">
        <v>0</v>
      </c>
      <c r="K83" s="341">
        <v>0</v>
      </c>
      <c r="L83" s="109">
        <v>0</v>
      </c>
      <c r="M83" s="109">
        <v>0</v>
      </c>
      <c r="N83" s="109">
        <v>0</v>
      </c>
      <c r="O83" s="109">
        <v>0</v>
      </c>
      <c r="P83" s="112">
        <v>0</v>
      </c>
      <c r="Q83" s="341">
        <v>39000</v>
      </c>
      <c r="R83" s="228">
        <f t="shared" si="18"/>
        <v>0</v>
      </c>
    </row>
    <row r="84" spans="1:18" s="275" customFormat="1" ht="48">
      <c r="A84" s="269"/>
      <c r="B84" s="91" t="s">
        <v>450</v>
      </c>
      <c r="C84" s="91" t="s">
        <v>317</v>
      </c>
      <c r="D84" s="100"/>
      <c r="E84" s="87" t="s">
        <v>316</v>
      </c>
      <c r="F84" s="273">
        <f t="shared" si="7"/>
        <v>43464000</v>
      </c>
      <c r="G84" s="273">
        <f>G85+G86+G87+G88+G89+G90+G91+G92+G93+G94</f>
        <v>43464000</v>
      </c>
      <c r="H84" s="273"/>
      <c r="I84" s="273"/>
      <c r="J84" s="273"/>
      <c r="K84" s="273">
        <f t="shared" si="19"/>
        <v>0</v>
      </c>
      <c r="L84" s="273"/>
      <c r="M84" s="273"/>
      <c r="N84" s="273"/>
      <c r="O84" s="273"/>
      <c r="P84" s="273"/>
      <c r="Q84" s="337">
        <f t="shared" si="17"/>
        <v>43464000</v>
      </c>
      <c r="R84" s="228">
        <f t="shared" si="18"/>
        <v>0</v>
      </c>
    </row>
    <row r="85" spans="1:18" s="229" customFormat="1" ht="20.25">
      <c r="A85" s="356"/>
      <c r="B85" s="67" t="s">
        <v>315</v>
      </c>
      <c r="C85" s="67" t="s">
        <v>318</v>
      </c>
      <c r="D85" s="67" t="s">
        <v>160</v>
      </c>
      <c r="E85" s="84" t="s">
        <v>307</v>
      </c>
      <c r="F85" s="341">
        <f t="shared" si="7"/>
        <v>300500</v>
      </c>
      <c r="G85" s="109">
        <v>300500</v>
      </c>
      <c r="H85" s="109"/>
      <c r="I85" s="109"/>
      <c r="J85" s="109"/>
      <c r="K85" s="341">
        <f t="shared" si="19"/>
        <v>0</v>
      </c>
      <c r="L85" s="109"/>
      <c r="M85" s="109"/>
      <c r="N85" s="109"/>
      <c r="O85" s="109"/>
      <c r="P85" s="112"/>
      <c r="Q85" s="341">
        <f t="shared" si="17"/>
        <v>300500</v>
      </c>
      <c r="R85" s="228">
        <f t="shared" si="18"/>
        <v>0</v>
      </c>
    </row>
    <row r="86" spans="1:18" s="229" customFormat="1" ht="32.25">
      <c r="A86" s="356"/>
      <c r="B86" s="67" t="s">
        <v>319</v>
      </c>
      <c r="C86" s="67" t="s">
        <v>320</v>
      </c>
      <c r="D86" s="67" t="s">
        <v>160</v>
      </c>
      <c r="E86" s="84" t="s">
        <v>308</v>
      </c>
      <c r="F86" s="341">
        <f t="shared" si="7"/>
        <v>150700</v>
      </c>
      <c r="G86" s="109">
        <v>150700</v>
      </c>
      <c r="H86" s="109"/>
      <c r="I86" s="109"/>
      <c r="J86" s="109"/>
      <c r="K86" s="341">
        <f t="shared" si="19"/>
        <v>0</v>
      </c>
      <c r="L86" s="109"/>
      <c r="M86" s="109"/>
      <c r="N86" s="109"/>
      <c r="O86" s="109"/>
      <c r="P86" s="112"/>
      <c r="Q86" s="341">
        <f t="shared" si="17"/>
        <v>150700</v>
      </c>
      <c r="R86" s="228">
        <f t="shared" si="18"/>
        <v>0</v>
      </c>
    </row>
    <row r="87" spans="1:18" s="229" customFormat="1" ht="20.25">
      <c r="A87" s="356"/>
      <c r="B87" s="67" t="s">
        <v>321</v>
      </c>
      <c r="C87" s="67" t="s">
        <v>322</v>
      </c>
      <c r="D87" s="67" t="s">
        <v>160</v>
      </c>
      <c r="E87" s="84" t="s">
        <v>309</v>
      </c>
      <c r="F87" s="341">
        <f t="shared" si="7"/>
        <v>15989600</v>
      </c>
      <c r="G87" s="109">
        <v>15989600</v>
      </c>
      <c r="H87" s="109"/>
      <c r="I87" s="109"/>
      <c r="J87" s="109"/>
      <c r="K87" s="341">
        <f t="shared" si="19"/>
        <v>0</v>
      </c>
      <c r="L87" s="109"/>
      <c r="M87" s="109"/>
      <c r="N87" s="109"/>
      <c r="O87" s="109"/>
      <c r="P87" s="112"/>
      <c r="Q87" s="341">
        <f t="shared" si="17"/>
        <v>15989600</v>
      </c>
      <c r="R87" s="228">
        <f t="shared" si="18"/>
        <v>0</v>
      </c>
    </row>
    <row r="88" spans="1:18" s="229" customFormat="1" ht="32.25">
      <c r="A88" s="356"/>
      <c r="B88" s="67" t="s">
        <v>323</v>
      </c>
      <c r="C88" s="67" t="s">
        <v>324</v>
      </c>
      <c r="D88" s="67" t="s">
        <v>160</v>
      </c>
      <c r="E88" s="84" t="s">
        <v>310</v>
      </c>
      <c r="F88" s="341">
        <f aca="true" t="shared" si="20" ref="F88:F121">G88</f>
        <v>2504000</v>
      </c>
      <c r="G88" s="109">
        <v>2504000</v>
      </c>
      <c r="H88" s="109"/>
      <c r="I88" s="109"/>
      <c r="J88" s="109"/>
      <c r="K88" s="341">
        <f t="shared" si="19"/>
        <v>0</v>
      </c>
      <c r="L88" s="109"/>
      <c r="M88" s="109"/>
      <c r="N88" s="109"/>
      <c r="O88" s="109"/>
      <c r="P88" s="112"/>
      <c r="Q88" s="341">
        <f t="shared" si="17"/>
        <v>2504000</v>
      </c>
      <c r="R88" s="228">
        <f t="shared" si="18"/>
        <v>0</v>
      </c>
    </row>
    <row r="89" spans="1:18" s="229" customFormat="1" ht="20.25">
      <c r="A89" s="356"/>
      <c r="B89" s="67" t="s">
        <v>325</v>
      </c>
      <c r="C89" s="67" t="s">
        <v>326</v>
      </c>
      <c r="D89" s="67" t="s">
        <v>160</v>
      </c>
      <c r="E89" s="84" t="s">
        <v>311</v>
      </c>
      <c r="F89" s="341">
        <f t="shared" si="20"/>
        <v>4006000</v>
      </c>
      <c r="G89" s="109">
        <v>4006000</v>
      </c>
      <c r="H89" s="109"/>
      <c r="I89" s="109"/>
      <c r="J89" s="109"/>
      <c r="K89" s="341">
        <f t="shared" si="19"/>
        <v>0</v>
      </c>
      <c r="L89" s="109"/>
      <c r="M89" s="109"/>
      <c r="N89" s="109"/>
      <c r="O89" s="109"/>
      <c r="P89" s="112"/>
      <c r="Q89" s="341">
        <f t="shared" si="17"/>
        <v>4006000</v>
      </c>
      <c r="R89" s="228">
        <f t="shared" si="18"/>
        <v>0</v>
      </c>
    </row>
    <row r="90" spans="1:18" s="229" customFormat="1" ht="20.25">
      <c r="A90" s="356"/>
      <c r="B90" s="67" t="s">
        <v>327</v>
      </c>
      <c r="C90" s="67" t="s">
        <v>328</v>
      </c>
      <c r="D90" s="67" t="s">
        <v>160</v>
      </c>
      <c r="E90" s="84" t="s">
        <v>312</v>
      </c>
      <c r="F90" s="341">
        <f t="shared" si="20"/>
        <v>200800</v>
      </c>
      <c r="G90" s="109">
        <v>200800</v>
      </c>
      <c r="H90" s="109"/>
      <c r="I90" s="109"/>
      <c r="J90" s="109"/>
      <c r="K90" s="341">
        <f t="shared" si="19"/>
        <v>0</v>
      </c>
      <c r="L90" s="109"/>
      <c r="M90" s="109"/>
      <c r="N90" s="109"/>
      <c r="O90" s="109"/>
      <c r="P90" s="112"/>
      <c r="Q90" s="341">
        <f t="shared" si="17"/>
        <v>200800</v>
      </c>
      <c r="R90" s="228">
        <f t="shared" si="18"/>
        <v>0</v>
      </c>
    </row>
    <row r="91" spans="1:18" s="229" customFormat="1" ht="20.25">
      <c r="A91" s="356"/>
      <c r="B91" s="67" t="s">
        <v>329</v>
      </c>
      <c r="C91" s="67" t="s">
        <v>330</v>
      </c>
      <c r="D91" s="67" t="s">
        <v>160</v>
      </c>
      <c r="E91" s="84" t="s">
        <v>313</v>
      </c>
      <c r="F91" s="341">
        <f t="shared" si="20"/>
        <v>90400</v>
      </c>
      <c r="G91" s="109">
        <v>90400</v>
      </c>
      <c r="H91" s="109"/>
      <c r="I91" s="109"/>
      <c r="J91" s="109"/>
      <c r="K91" s="341">
        <f t="shared" si="19"/>
        <v>0</v>
      </c>
      <c r="L91" s="109"/>
      <c r="M91" s="109"/>
      <c r="N91" s="109"/>
      <c r="O91" s="109"/>
      <c r="P91" s="112"/>
      <c r="Q91" s="341">
        <f t="shared" si="17"/>
        <v>90400</v>
      </c>
      <c r="R91" s="228">
        <f t="shared" si="18"/>
        <v>0</v>
      </c>
    </row>
    <row r="92" spans="1:18" s="229" customFormat="1" ht="32.25">
      <c r="A92" s="356"/>
      <c r="B92" s="67" t="s">
        <v>331</v>
      </c>
      <c r="C92" s="67" t="s">
        <v>332</v>
      </c>
      <c r="D92" s="67" t="s">
        <v>160</v>
      </c>
      <c r="E92" s="84" t="s">
        <v>314</v>
      </c>
      <c r="F92" s="341">
        <f t="shared" si="20"/>
        <v>13015000</v>
      </c>
      <c r="G92" s="109">
        <v>13015000</v>
      </c>
      <c r="H92" s="109"/>
      <c r="I92" s="109"/>
      <c r="J92" s="109"/>
      <c r="K92" s="341">
        <f t="shared" si="19"/>
        <v>0</v>
      </c>
      <c r="L92" s="109"/>
      <c r="M92" s="109"/>
      <c r="N92" s="109"/>
      <c r="O92" s="109"/>
      <c r="P92" s="112"/>
      <c r="Q92" s="341">
        <f t="shared" si="17"/>
        <v>13015000</v>
      </c>
      <c r="R92" s="228">
        <f t="shared" si="18"/>
        <v>0</v>
      </c>
    </row>
    <row r="93" spans="1:18" s="229" customFormat="1" ht="32.25">
      <c r="A93" s="356"/>
      <c r="B93" s="67" t="s">
        <v>334</v>
      </c>
      <c r="C93" s="67" t="s">
        <v>335</v>
      </c>
      <c r="D93" s="67" t="s">
        <v>158</v>
      </c>
      <c r="E93" s="84" t="s">
        <v>333</v>
      </c>
      <c r="F93" s="341">
        <f t="shared" si="20"/>
        <v>6000000</v>
      </c>
      <c r="G93" s="109">
        <v>6000000</v>
      </c>
      <c r="H93" s="109"/>
      <c r="I93" s="109"/>
      <c r="J93" s="109"/>
      <c r="K93" s="341">
        <f t="shared" si="19"/>
        <v>0</v>
      </c>
      <c r="L93" s="109"/>
      <c r="M93" s="109"/>
      <c r="N93" s="109"/>
      <c r="O93" s="109"/>
      <c r="P93" s="112"/>
      <c r="Q93" s="341">
        <f t="shared" si="17"/>
        <v>6000000</v>
      </c>
      <c r="R93" s="228">
        <f t="shared" si="18"/>
        <v>0</v>
      </c>
    </row>
    <row r="94" spans="1:18" s="224" customFormat="1" ht="31.5">
      <c r="A94" s="344"/>
      <c r="B94" s="67" t="s">
        <v>339</v>
      </c>
      <c r="C94" s="67" t="s">
        <v>340</v>
      </c>
      <c r="D94" s="67" t="s">
        <v>158</v>
      </c>
      <c r="E94" s="129" t="s">
        <v>341</v>
      </c>
      <c r="F94" s="341">
        <f>G94</f>
        <v>1207000</v>
      </c>
      <c r="G94" s="109">
        <v>1207000</v>
      </c>
      <c r="H94" s="357"/>
      <c r="I94" s="357"/>
      <c r="J94" s="357"/>
      <c r="K94" s="337">
        <f>L94+O94</f>
        <v>0</v>
      </c>
      <c r="L94" s="357"/>
      <c r="M94" s="357"/>
      <c r="N94" s="357"/>
      <c r="O94" s="357"/>
      <c r="P94" s="107"/>
      <c r="Q94" s="337">
        <f>F94+K94</f>
        <v>1207000</v>
      </c>
      <c r="R94" s="228">
        <f t="shared" si="18"/>
        <v>0</v>
      </c>
    </row>
    <row r="95" spans="1:18" s="224" customFormat="1" ht="31.5">
      <c r="A95" s="344"/>
      <c r="B95" s="91" t="s">
        <v>336</v>
      </c>
      <c r="C95" s="91" t="s">
        <v>337</v>
      </c>
      <c r="D95" s="91" t="s">
        <v>133</v>
      </c>
      <c r="E95" s="86" t="s">
        <v>338</v>
      </c>
      <c r="F95" s="273">
        <f t="shared" si="20"/>
        <v>242900</v>
      </c>
      <c r="G95" s="273">
        <v>242900</v>
      </c>
      <c r="H95" s="357"/>
      <c r="I95" s="357"/>
      <c r="J95" s="357"/>
      <c r="K95" s="337">
        <f t="shared" si="19"/>
        <v>0</v>
      </c>
      <c r="L95" s="357"/>
      <c r="M95" s="357"/>
      <c r="N95" s="357"/>
      <c r="O95" s="357"/>
      <c r="P95" s="107"/>
      <c r="Q95" s="337">
        <f t="shared" si="17"/>
        <v>242900</v>
      </c>
      <c r="R95" s="228">
        <f t="shared" si="18"/>
        <v>0</v>
      </c>
    </row>
    <row r="96" spans="1:18" s="224" customFormat="1" ht="31.5">
      <c r="A96" s="344"/>
      <c r="B96" s="91" t="s">
        <v>342</v>
      </c>
      <c r="C96" s="91" t="s">
        <v>343</v>
      </c>
      <c r="D96" s="91" t="s">
        <v>157</v>
      </c>
      <c r="E96" s="78" t="s">
        <v>344</v>
      </c>
      <c r="F96" s="337">
        <f t="shared" si="20"/>
        <v>15500</v>
      </c>
      <c r="G96" s="357">
        <v>15500</v>
      </c>
      <c r="H96" s="357"/>
      <c r="I96" s="357"/>
      <c r="J96" s="357"/>
      <c r="K96" s="337">
        <f t="shared" si="19"/>
        <v>0</v>
      </c>
      <c r="L96" s="357"/>
      <c r="M96" s="357"/>
      <c r="N96" s="357"/>
      <c r="O96" s="357"/>
      <c r="P96" s="107"/>
      <c r="Q96" s="337">
        <f t="shared" si="17"/>
        <v>15500</v>
      </c>
      <c r="R96" s="228">
        <f t="shared" si="18"/>
        <v>0</v>
      </c>
    </row>
    <row r="97" spans="1:18" s="224" customFormat="1" ht="48">
      <c r="A97" s="344"/>
      <c r="B97" s="91" t="s">
        <v>50</v>
      </c>
      <c r="C97" s="91" t="s">
        <v>346</v>
      </c>
      <c r="D97" s="100"/>
      <c r="E97" s="87" t="s">
        <v>345</v>
      </c>
      <c r="F97" s="337">
        <f t="shared" si="20"/>
        <v>5002430</v>
      </c>
      <c r="G97" s="337">
        <f aca="true" t="shared" si="21" ref="G97:Q97">G98</f>
        <v>5002430</v>
      </c>
      <c r="H97" s="337">
        <f t="shared" si="21"/>
        <v>3767000</v>
      </c>
      <c r="I97" s="337">
        <f t="shared" si="21"/>
        <v>291635</v>
      </c>
      <c r="J97" s="337">
        <f t="shared" si="21"/>
        <v>0</v>
      </c>
      <c r="K97" s="337">
        <f t="shared" si="19"/>
        <v>638000</v>
      </c>
      <c r="L97" s="337">
        <f t="shared" si="21"/>
        <v>638000</v>
      </c>
      <c r="M97" s="337">
        <f t="shared" si="21"/>
        <v>166800</v>
      </c>
      <c r="N97" s="337">
        <f t="shared" si="21"/>
        <v>0</v>
      </c>
      <c r="O97" s="337">
        <f t="shared" si="21"/>
        <v>0</v>
      </c>
      <c r="P97" s="337">
        <f t="shared" si="21"/>
        <v>0</v>
      </c>
      <c r="Q97" s="337">
        <f t="shared" si="21"/>
        <v>5640430</v>
      </c>
      <c r="R97" s="228">
        <f t="shared" si="18"/>
        <v>0</v>
      </c>
    </row>
    <row r="98" spans="1:18" s="229" customFormat="1" ht="54.75" customHeight="1">
      <c r="A98" s="356"/>
      <c r="B98" s="67" t="s">
        <v>347</v>
      </c>
      <c r="C98" s="67" t="s">
        <v>348</v>
      </c>
      <c r="D98" s="67" t="s">
        <v>159</v>
      </c>
      <c r="E98" s="84" t="s">
        <v>349</v>
      </c>
      <c r="F98" s="341">
        <f t="shared" si="20"/>
        <v>5002430</v>
      </c>
      <c r="G98" s="109">
        <v>5002430</v>
      </c>
      <c r="H98" s="109">
        <v>3767000</v>
      </c>
      <c r="I98" s="109">
        <v>291635</v>
      </c>
      <c r="J98" s="109"/>
      <c r="K98" s="341">
        <f t="shared" si="19"/>
        <v>638000</v>
      </c>
      <c r="L98" s="109">
        <v>638000</v>
      </c>
      <c r="M98" s="109">
        <v>166800</v>
      </c>
      <c r="N98" s="109"/>
      <c r="O98" s="109"/>
      <c r="P98" s="112"/>
      <c r="Q98" s="341">
        <f t="shared" si="17"/>
        <v>5640430</v>
      </c>
      <c r="R98" s="228">
        <f t="shared" si="18"/>
        <v>0</v>
      </c>
    </row>
    <row r="99" spans="1:18" s="224" customFormat="1" ht="79.5">
      <c r="A99" s="344"/>
      <c r="B99" s="91" t="s">
        <v>51</v>
      </c>
      <c r="C99" s="91" t="s">
        <v>351</v>
      </c>
      <c r="D99" s="91"/>
      <c r="E99" s="87" t="s">
        <v>350</v>
      </c>
      <c r="F99" s="337">
        <f t="shared" si="20"/>
        <v>142000</v>
      </c>
      <c r="G99" s="337">
        <f aca="true" t="shared" si="22" ref="G99:Q99">G100</f>
        <v>142000</v>
      </c>
      <c r="H99" s="337">
        <f t="shared" si="22"/>
        <v>0</v>
      </c>
      <c r="I99" s="337">
        <f t="shared" si="22"/>
        <v>0</v>
      </c>
      <c r="J99" s="337">
        <f t="shared" si="22"/>
        <v>0</v>
      </c>
      <c r="K99" s="337">
        <f t="shared" si="19"/>
        <v>0</v>
      </c>
      <c r="L99" s="337">
        <f t="shared" si="22"/>
        <v>0</v>
      </c>
      <c r="M99" s="337">
        <f t="shared" si="22"/>
        <v>0</v>
      </c>
      <c r="N99" s="337">
        <f t="shared" si="22"/>
        <v>0</v>
      </c>
      <c r="O99" s="337">
        <f t="shared" si="22"/>
        <v>0</v>
      </c>
      <c r="P99" s="337">
        <f t="shared" si="22"/>
        <v>0</v>
      </c>
      <c r="Q99" s="337">
        <f t="shared" si="22"/>
        <v>142000</v>
      </c>
      <c r="R99" s="228">
        <f t="shared" si="18"/>
        <v>0</v>
      </c>
    </row>
    <row r="100" spans="1:18" s="229" customFormat="1" ht="63.75">
      <c r="A100" s="356"/>
      <c r="B100" s="67" t="s">
        <v>352</v>
      </c>
      <c r="C100" s="67" t="s">
        <v>353</v>
      </c>
      <c r="D100" s="67" t="s">
        <v>158</v>
      </c>
      <c r="E100" s="84" t="s">
        <v>354</v>
      </c>
      <c r="F100" s="341">
        <f t="shared" si="20"/>
        <v>142000</v>
      </c>
      <c r="G100" s="109">
        <v>142000</v>
      </c>
      <c r="H100" s="109"/>
      <c r="I100" s="109"/>
      <c r="J100" s="109"/>
      <c r="K100" s="341">
        <f t="shared" si="19"/>
        <v>0</v>
      </c>
      <c r="L100" s="109"/>
      <c r="M100" s="109"/>
      <c r="N100" s="109"/>
      <c r="O100" s="109"/>
      <c r="P100" s="112"/>
      <c r="Q100" s="341">
        <f t="shared" si="17"/>
        <v>142000</v>
      </c>
      <c r="R100" s="228">
        <f t="shared" si="18"/>
        <v>0</v>
      </c>
    </row>
    <row r="101" spans="1:18" s="224" customFormat="1" ht="79.5">
      <c r="A101" s="344"/>
      <c r="B101" s="91" t="s">
        <v>355</v>
      </c>
      <c r="C101" s="91" t="s">
        <v>356</v>
      </c>
      <c r="D101" s="91" t="s">
        <v>154</v>
      </c>
      <c r="E101" s="87" t="s">
        <v>357</v>
      </c>
      <c r="F101" s="337">
        <f t="shared" si="20"/>
        <v>13000</v>
      </c>
      <c r="G101" s="357">
        <v>13000</v>
      </c>
      <c r="H101" s="357"/>
      <c r="I101" s="357"/>
      <c r="J101" s="357"/>
      <c r="K101" s="337">
        <f t="shared" si="19"/>
        <v>0</v>
      </c>
      <c r="L101" s="357"/>
      <c r="M101" s="357"/>
      <c r="N101" s="357"/>
      <c r="O101" s="357"/>
      <c r="P101" s="107"/>
      <c r="Q101" s="337">
        <f t="shared" si="17"/>
        <v>13000</v>
      </c>
      <c r="R101" s="228">
        <f t="shared" si="18"/>
        <v>0</v>
      </c>
    </row>
    <row r="102" spans="1:18" s="224" customFormat="1" ht="20.25">
      <c r="A102" s="344"/>
      <c r="B102" s="91" t="s">
        <v>52</v>
      </c>
      <c r="C102" s="91" t="s">
        <v>241</v>
      </c>
      <c r="D102" s="91"/>
      <c r="E102" s="88" t="s">
        <v>239</v>
      </c>
      <c r="F102" s="337">
        <f t="shared" si="20"/>
        <v>134480</v>
      </c>
      <c r="G102" s="337">
        <f aca="true" t="shared" si="23" ref="G102:Q102">G103</f>
        <v>134480</v>
      </c>
      <c r="H102" s="337">
        <f t="shared" si="23"/>
        <v>0</v>
      </c>
      <c r="I102" s="337">
        <f t="shared" si="23"/>
        <v>0</v>
      </c>
      <c r="J102" s="337">
        <f t="shared" si="23"/>
        <v>0</v>
      </c>
      <c r="K102" s="337">
        <f t="shared" si="19"/>
        <v>0</v>
      </c>
      <c r="L102" s="337">
        <f t="shared" si="23"/>
        <v>0</v>
      </c>
      <c r="M102" s="337">
        <f t="shared" si="23"/>
        <v>0</v>
      </c>
      <c r="N102" s="337">
        <f t="shared" si="23"/>
        <v>0</v>
      </c>
      <c r="O102" s="337">
        <f t="shared" si="23"/>
        <v>0</v>
      </c>
      <c r="P102" s="337">
        <f t="shared" si="23"/>
        <v>0</v>
      </c>
      <c r="Q102" s="337">
        <f t="shared" si="23"/>
        <v>134480</v>
      </c>
      <c r="R102" s="228">
        <f t="shared" si="18"/>
        <v>0</v>
      </c>
    </row>
    <row r="103" spans="1:18" s="229" customFormat="1" ht="47.25">
      <c r="A103" s="356"/>
      <c r="B103" s="67" t="s">
        <v>358</v>
      </c>
      <c r="C103" s="67" t="s">
        <v>240</v>
      </c>
      <c r="D103" s="67" t="s">
        <v>157</v>
      </c>
      <c r="E103" s="77" t="s">
        <v>242</v>
      </c>
      <c r="F103" s="341">
        <f t="shared" si="20"/>
        <v>134480</v>
      </c>
      <c r="G103" s="109">
        <v>134480</v>
      </c>
      <c r="H103" s="109"/>
      <c r="I103" s="109"/>
      <c r="J103" s="109"/>
      <c r="K103" s="341">
        <f t="shared" si="19"/>
        <v>0</v>
      </c>
      <c r="L103" s="109"/>
      <c r="M103" s="109"/>
      <c r="N103" s="109"/>
      <c r="O103" s="109"/>
      <c r="P103" s="112"/>
      <c r="Q103" s="341">
        <f t="shared" si="17"/>
        <v>134480</v>
      </c>
      <c r="R103" s="228">
        <f t="shared" si="18"/>
        <v>0</v>
      </c>
    </row>
    <row r="104" spans="1:18" s="224" customFormat="1" ht="78.75">
      <c r="A104" s="344"/>
      <c r="B104" s="101" t="s">
        <v>477</v>
      </c>
      <c r="C104" s="101" t="s">
        <v>478</v>
      </c>
      <c r="D104" s="102" t="s">
        <v>154</v>
      </c>
      <c r="E104" s="89" t="s">
        <v>479</v>
      </c>
      <c r="F104" s="358">
        <v>0</v>
      </c>
      <c r="G104" s="359">
        <v>0</v>
      </c>
      <c r="H104" s="359">
        <v>0</v>
      </c>
      <c r="I104" s="359">
        <v>0</v>
      </c>
      <c r="J104" s="359">
        <v>0</v>
      </c>
      <c r="K104" s="358">
        <v>566641</v>
      </c>
      <c r="L104" s="359">
        <v>0</v>
      </c>
      <c r="M104" s="359">
        <v>0</v>
      </c>
      <c r="N104" s="359">
        <v>0</v>
      </c>
      <c r="O104" s="359">
        <v>566641</v>
      </c>
      <c r="P104" s="360">
        <v>566641</v>
      </c>
      <c r="Q104" s="358">
        <v>566641</v>
      </c>
      <c r="R104" s="228">
        <f t="shared" si="18"/>
        <v>0</v>
      </c>
    </row>
    <row r="105" spans="1:18" s="224" customFormat="1" ht="31.5">
      <c r="A105" s="344"/>
      <c r="B105" s="101">
        <v>1516310</v>
      </c>
      <c r="C105" s="101">
        <v>6310</v>
      </c>
      <c r="D105" s="102" t="s">
        <v>166</v>
      </c>
      <c r="E105" s="89" t="s">
        <v>382</v>
      </c>
      <c r="F105" s="358">
        <f t="shared" si="20"/>
        <v>0</v>
      </c>
      <c r="G105" s="359">
        <v>0</v>
      </c>
      <c r="H105" s="359"/>
      <c r="I105" s="359"/>
      <c r="J105" s="359"/>
      <c r="K105" s="358">
        <f t="shared" si="19"/>
        <v>25516</v>
      </c>
      <c r="L105" s="359"/>
      <c r="M105" s="359"/>
      <c r="N105" s="359"/>
      <c r="O105" s="359">
        <v>25516</v>
      </c>
      <c r="P105" s="360">
        <v>25516</v>
      </c>
      <c r="Q105" s="358">
        <f t="shared" si="17"/>
        <v>25516</v>
      </c>
      <c r="R105" s="228">
        <f t="shared" si="18"/>
        <v>0</v>
      </c>
    </row>
    <row r="106" spans="1:18" s="36" customFormat="1" ht="20.25" thickBot="1">
      <c r="A106" s="327"/>
      <c r="B106" s="90" t="s">
        <v>22</v>
      </c>
      <c r="C106" s="95" t="s">
        <v>7</v>
      </c>
      <c r="D106" s="91" t="s">
        <v>6</v>
      </c>
      <c r="E106" s="78" t="s">
        <v>8</v>
      </c>
      <c r="F106" s="302"/>
      <c r="G106" s="317"/>
      <c r="H106" s="317"/>
      <c r="I106" s="317"/>
      <c r="J106" s="317"/>
      <c r="K106" s="302">
        <f t="shared" si="19"/>
        <v>100000</v>
      </c>
      <c r="L106" s="317"/>
      <c r="M106" s="317"/>
      <c r="N106" s="317"/>
      <c r="O106" s="317">
        <v>100000</v>
      </c>
      <c r="P106" s="318">
        <v>100000</v>
      </c>
      <c r="Q106" s="314">
        <f t="shared" si="17"/>
        <v>100000</v>
      </c>
      <c r="R106" s="228"/>
    </row>
    <row r="107" spans="1:18" ht="31.5">
      <c r="A107" s="282"/>
      <c r="B107" s="293" t="s">
        <v>359</v>
      </c>
      <c r="C107" s="294"/>
      <c r="D107" s="294"/>
      <c r="E107" s="57" t="s">
        <v>128</v>
      </c>
      <c r="F107" s="361">
        <f t="shared" si="20"/>
        <v>3446436</v>
      </c>
      <c r="G107" s="361">
        <f aca="true" t="shared" si="24" ref="G107:Q107">G108</f>
        <v>3446436</v>
      </c>
      <c r="H107" s="361">
        <f t="shared" si="24"/>
        <v>2491781</v>
      </c>
      <c r="I107" s="361">
        <f t="shared" si="24"/>
        <v>373055</v>
      </c>
      <c r="J107" s="361">
        <f t="shared" si="24"/>
        <v>0</v>
      </c>
      <c r="K107" s="361">
        <f t="shared" si="19"/>
        <v>171200</v>
      </c>
      <c r="L107" s="361">
        <f t="shared" si="24"/>
        <v>118200</v>
      </c>
      <c r="M107" s="361">
        <f t="shared" si="24"/>
        <v>25000</v>
      </c>
      <c r="N107" s="361">
        <f t="shared" si="24"/>
        <v>1450</v>
      </c>
      <c r="O107" s="361">
        <f t="shared" si="24"/>
        <v>53000</v>
      </c>
      <c r="P107" s="361">
        <f t="shared" si="24"/>
        <v>33000</v>
      </c>
      <c r="Q107" s="362">
        <f t="shared" si="24"/>
        <v>3617636</v>
      </c>
      <c r="R107" s="228">
        <f t="shared" si="18"/>
        <v>0</v>
      </c>
    </row>
    <row r="108" spans="1:18" ht="31.5">
      <c r="A108" s="282"/>
      <c r="B108" s="264" t="s">
        <v>53</v>
      </c>
      <c r="C108" s="238"/>
      <c r="D108" s="238"/>
      <c r="E108" s="160" t="s">
        <v>128</v>
      </c>
      <c r="F108" s="335">
        <f t="shared" si="20"/>
        <v>3446436</v>
      </c>
      <c r="G108" s="335">
        <f aca="true" t="shared" si="25" ref="G108:Q108">G109+G110+G111+G112+G113+G114</f>
        <v>3446436</v>
      </c>
      <c r="H108" s="335">
        <f t="shared" si="25"/>
        <v>2491781</v>
      </c>
      <c r="I108" s="335">
        <f t="shared" si="25"/>
        <v>373055</v>
      </c>
      <c r="J108" s="335">
        <f t="shared" si="25"/>
        <v>0</v>
      </c>
      <c r="K108" s="335">
        <f t="shared" si="19"/>
        <v>171200</v>
      </c>
      <c r="L108" s="335">
        <f t="shared" si="25"/>
        <v>118200</v>
      </c>
      <c r="M108" s="335">
        <f t="shared" si="25"/>
        <v>25000</v>
      </c>
      <c r="N108" s="335">
        <f>N109+N110+N111+N112+N113+N114</f>
        <v>1450</v>
      </c>
      <c r="O108" s="335">
        <f t="shared" si="25"/>
        <v>53000</v>
      </c>
      <c r="P108" s="335">
        <f t="shared" si="25"/>
        <v>33000</v>
      </c>
      <c r="Q108" s="336">
        <f t="shared" si="25"/>
        <v>3617636</v>
      </c>
      <c r="R108" s="228">
        <f t="shared" si="18"/>
        <v>0</v>
      </c>
    </row>
    <row r="109" spans="1:18" s="275" customFormat="1" ht="31.5">
      <c r="A109" s="269"/>
      <c r="B109" s="363" t="s">
        <v>360</v>
      </c>
      <c r="C109" s="364" t="s">
        <v>361</v>
      </c>
      <c r="D109" s="364" t="s">
        <v>161</v>
      </c>
      <c r="E109" s="326" t="s">
        <v>129</v>
      </c>
      <c r="F109" s="337">
        <f t="shared" si="20"/>
        <v>6000</v>
      </c>
      <c r="G109" s="339">
        <v>6000</v>
      </c>
      <c r="H109" s="339"/>
      <c r="I109" s="339"/>
      <c r="J109" s="339"/>
      <c r="K109" s="337">
        <f t="shared" si="19"/>
        <v>0</v>
      </c>
      <c r="L109" s="339"/>
      <c r="M109" s="339"/>
      <c r="N109" s="339"/>
      <c r="O109" s="339"/>
      <c r="P109" s="337"/>
      <c r="Q109" s="365">
        <f aca="true" t="shared" si="26" ref="Q109:Q115">F109+K109</f>
        <v>6000</v>
      </c>
      <c r="R109" s="228">
        <f t="shared" si="18"/>
        <v>0</v>
      </c>
    </row>
    <row r="110" spans="1:18" s="36" customFormat="1" ht="18.75">
      <c r="A110" s="316"/>
      <c r="B110" s="363" t="s">
        <v>362</v>
      </c>
      <c r="C110" s="364" t="s">
        <v>363</v>
      </c>
      <c r="D110" s="364" t="s">
        <v>164</v>
      </c>
      <c r="E110" s="326" t="s">
        <v>107</v>
      </c>
      <c r="F110" s="337">
        <f t="shared" si="20"/>
        <v>2307230</v>
      </c>
      <c r="G110" s="339">
        <v>2307230</v>
      </c>
      <c r="H110" s="339">
        <v>1772140</v>
      </c>
      <c r="I110" s="339">
        <v>135140</v>
      </c>
      <c r="J110" s="339"/>
      <c r="K110" s="337">
        <f t="shared" si="19"/>
        <v>45000</v>
      </c>
      <c r="L110" s="339">
        <v>12000</v>
      </c>
      <c r="M110" s="339"/>
      <c r="N110" s="339">
        <v>400</v>
      </c>
      <c r="O110" s="339">
        <v>33000</v>
      </c>
      <c r="P110" s="337">
        <v>33000</v>
      </c>
      <c r="Q110" s="365">
        <f>F110+K110</f>
        <v>2352230</v>
      </c>
      <c r="R110" s="228">
        <f t="shared" si="18"/>
        <v>0</v>
      </c>
    </row>
    <row r="111" spans="1:18" s="36" customFormat="1" ht="18.75">
      <c r="A111" s="298"/>
      <c r="B111" s="363" t="s">
        <v>364</v>
      </c>
      <c r="C111" s="364" t="s">
        <v>365</v>
      </c>
      <c r="D111" s="364" t="s">
        <v>164</v>
      </c>
      <c r="E111" s="326" t="s">
        <v>108</v>
      </c>
      <c r="F111" s="337">
        <f t="shared" si="20"/>
        <v>91460</v>
      </c>
      <c r="G111" s="339">
        <v>91460</v>
      </c>
      <c r="H111" s="339">
        <v>59750</v>
      </c>
      <c r="I111" s="339">
        <v>15960</v>
      </c>
      <c r="J111" s="339"/>
      <c r="K111" s="337">
        <f t="shared" si="19"/>
        <v>3200</v>
      </c>
      <c r="L111" s="339">
        <v>3200</v>
      </c>
      <c r="M111" s="339"/>
      <c r="N111" s="339">
        <v>50</v>
      </c>
      <c r="O111" s="339"/>
      <c r="P111" s="337"/>
      <c r="Q111" s="365">
        <f t="shared" si="26"/>
        <v>94660</v>
      </c>
      <c r="R111" s="228">
        <f t="shared" si="18"/>
        <v>0</v>
      </c>
    </row>
    <row r="112" spans="1:18" s="36" customFormat="1" ht="31.5">
      <c r="A112" s="316"/>
      <c r="B112" s="299" t="s">
        <v>366</v>
      </c>
      <c r="C112" s="300" t="s">
        <v>367</v>
      </c>
      <c r="D112" s="300" t="s">
        <v>130</v>
      </c>
      <c r="E112" s="78" t="s">
        <v>458</v>
      </c>
      <c r="F112" s="337">
        <f t="shared" si="20"/>
        <v>270220</v>
      </c>
      <c r="G112" s="357">
        <v>270220</v>
      </c>
      <c r="H112" s="357">
        <v>128450</v>
      </c>
      <c r="I112" s="357">
        <v>110580</v>
      </c>
      <c r="J112" s="357"/>
      <c r="K112" s="337">
        <f t="shared" si="19"/>
        <v>73000</v>
      </c>
      <c r="L112" s="357">
        <v>53000</v>
      </c>
      <c r="M112" s="357"/>
      <c r="N112" s="357">
        <v>600</v>
      </c>
      <c r="O112" s="357">
        <v>20000</v>
      </c>
      <c r="P112" s="107"/>
      <c r="Q112" s="365">
        <f t="shared" si="26"/>
        <v>343220</v>
      </c>
      <c r="R112" s="228">
        <f t="shared" si="18"/>
        <v>0</v>
      </c>
    </row>
    <row r="113" spans="1:18" s="36" customFormat="1" ht="18.75">
      <c r="A113" s="316"/>
      <c r="B113" s="299" t="s">
        <v>368</v>
      </c>
      <c r="C113" s="300" t="s">
        <v>369</v>
      </c>
      <c r="D113" s="300" t="s">
        <v>102</v>
      </c>
      <c r="E113" s="78" t="s">
        <v>131</v>
      </c>
      <c r="F113" s="337">
        <f t="shared" si="20"/>
        <v>560126</v>
      </c>
      <c r="G113" s="357">
        <v>560126</v>
      </c>
      <c r="H113" s="357">
        <v>366096</v>
      </c>
      <c r="I113" s="357">
        <v>111375</v>
      </c>
      <c r="J113" s="357"/>
      <c r="K113" s="337">
        <f t="shared" si="19"/>
        <v>50000</v>
      </c>
      <c r="L113" s="357">
        <v>50000</v>
      </c>
      <c r="M113" s="357">
        <v>25000</v>
      </c>
      <c r="N113" s="357">
        <v>400</v>
      </c>
      <c r="O113" s="357"/>
      <c r="P113" s="107"/>
      <c r="Q113" s="365">
        <f t="shared" si="26"/>
        <v>610126</v>
      </c>
      <c r="R113" s="228">
        <f t="shared" si="18"/>
        <v>0</v>
      </c>
    </row>
    <row r="114" spans="1:18" s="224" customFormat="1" ht="20.25">
      <c r="A114" s="344"/>
      <c r="B114" s="363" t="s">
        <v>370</v>
      </c>
      <c r="C114" s="364" t="s">
        <v>371</v>
      </c>
      <c r="D114" s="364" t="s">
        <v>162</v>
      </c>
      <c r="E114" s="326" t="s">
        <v>109</v>
      </c>
      <c r="F114" s="337">
        <f t="shared" si="20"/>
        <v>211400</v>
      </c>
      <c r="G114" s="337">
        <v>211400</v>
      </c>
      <c r="H114" s="337">
        <v>165345</v>
      </c>
      <c r="I114" s="339"/>
      <c r="J114" s="339"/>
      <c r="K114" s="337">
        <f t="shared" si="19"/>
        <v>0</v>
      </c>
      <c r="L114" s="339"/>
      <c r="M114" s="339"/>
      <c r="N114" s="339"/>
      <c r="O114" s="339"/>
      <c r="P114" s="337"/>
      <c r="Q114" s="365">
        <f t="shared" si="26"/>
        <v>211400</v>
      </c>
      <c r="R114" s="228">
        <f t="shared" si="18"/>
        <v>0</v>
      </c>
    </row>
    <row r="115" spans="1:18" s="229" customFormat="1" ht="21" thickBot="1">
      <c r="A115" s="356"/>
      <c r="B115" s="366" t="s">
        <v>372</v>
      </c>
      <c r="C115" s="367" t="s">
        <v>373</v>
      </c>
      <c r="D115" s="367" t="s">
        <v>162</v>
      </c>
      <c r="E115" s="368" t="s">
        <v>374</v>
      </c>
      <c r="F115" s="369">
        <f t="shared" si="20"/>
        <v>211400</v>
      </c>
      <c r="G115" s="370">
        <v>211400</v>
      </c>
      <c r="H115" s="370">
        <v>165345</v>
      </c>
      <c r="I115" s="370"/>
      <c r="J115" s="370"/>
      <c r="K115" s="369">
        <f t="shared" si="19"/>
        <v>0</v>
      </c>
      <c r="L115" s="370"/>
      <c r="M115" s="370"/>
      <c r="N115" s="370"/>
      <c r="O115" s="370"/>
      <c r="P115" s="369"/>
      <c r="Q115" s="371">
        <f t="shared" si="26"/>
        <v>211400</v>
      </c>
      <c r="R115" s="228">
        <f t="shared" si="18"/>
        <v>0</v>
      </c>
    </row>
    <row r="116" spans="1:18" s="229" customFormat="1" ht="51.75" customHeight="1" thickBot="1">
      <c r="A116" s="356"/>
      <c r="B116" s="293" t="s">
        <v>383</v>
      </c>
      <c r="C116" s="294"/>
      <c r="D116" s="294"/>
      <c r="E116" s="57" t="s">
        <v>460</v>
      </c>
      <c r="F116" s="361">
        <f>G116+J116</f>
        <v>2806300</v>
      </c>
      <c r="G116" s="361">
        <f aca="true" t="shared" si="27" ref="G116:Q116">G117</f>
        <v>2206300</v>
      </c>
      <c r="H116" s="361">
        <f t="shared" si="27"/>
        <v>0</v>
      </c>
      <c r="I116" s="361">
        <f t="shared" si="27"/>
        <v>0</v>
      </c>
      <c r="J116" s="372">
        <f t="shared" si="27"/>
        <v>600000</v>
      </c>
      <c r="K116" s="361">
        <f t="shared" si="19"/>
        <v>264000</v>
      </c>
      <c r="L116" s="361">
        <f t="shared" si="27"/>
        <v>0</v>
      </c>
      <c r="M116" s="361">
        <f t="shared" si="27"/>
        <v>0</v>
      </c>
      <c r="N116" s="361">
        <f t="shared" si="27"/>
        <v>0</v>
      </c>
      <c r="O116" s="361">
        <f t="shared" si="27"/>
        <v>264000</v>
      </c>
      <c r="P116" s="361">
        <f t="shared" si="27"/>
        <v>264000</v>
      </c>
      <c r="Q116" s="362">
        <f t="shared" si="27"/>
        <v>3070300</v>
      </c>
      <c r="R116" s="228">
        <f t="shared" si="18"/>
        <v>0</v>
      </c>
    </row>
    <row r="117" spans="1:18" s="229" customFormat="1" ht="51.75" customHeight="1">
      <c r="A117" s="356"/>
      <c r="B117" s="264" t="s">
        <v>54</v>
      </c>
      <c r="C117" s="238"/>
      <c r="D117" s="238"/>
      <c r="E117" s="57" t="s">
        <v>461</v>
      </c>
      <c r="F117" s="335">
        <f>G117+J117</f>
        <v>2806300</v>
      </c>
      <c r="G117" s="335">
        <f>SUM(G118:G121)</f>
        <v>2206300</v>
      </c>
      <c r="H117" s="335">
        <f aca="true" t="shared" si="28" ref="H117:Q117">SUM(H118:H121)</f>
        <v>0</v>
      </c>
      <c r="I117" s="335">
        <f t="shared" si="28"/>
        <v>0</v>
      </c>
      <c r="J117" s="335">
        <f t="shared" si="28"/>
        <v>600000</v>
      </c>
      <c r="K117" s="335">
        <f t="shared" si="28"/>
        <v>264000</v>
      </c>
      <c r="L117" s="335">
        <f t="shared" si="28"/>
        <v>0</v>
      </c>
      <c r="M117" s="335">
        <f t="shared" si="28"/>
        <v>0</v>
      </c>
      <c r="N117" s="335">
        <f t="shared" si="28"/>
        <v>0</v>
      </c>
      <c r="O117" s="335">
        <f t="shared" si="28"/>
        <v>264000</v>
      </c>
      <c r="P117" s="335">
        <f t="shared" si="28"/>
        <v>264000</v>
      </c>
      <c r="Q117" s="335">
        <f t="shared" si="28"/>
        <v>3070300</v>
      </c>
      <c r="R117" s="228">
        <f t="shared" si="18"/>
        <v>0</v>
      </c>
    </row>
    <row r="118" spans="1:18" s="35" customFormat="1" ht="51.75" customHeight="1">
      <c r="A118" s="319"/>
      <c r="B118" s="340" t="s">
        <v>481</v>
      </c>
      <c r="C118" s="59" t="s">
        <v>482</v>
      </c>
      <c r="D118" s="59" t="s">
        <v>386</v>
      </c>
      <c r="E118" s="373" t="s">
        <v>30</v>
      </c>
      <c r="F118" s="337">
        <f>J118+G118</f>
        <v>600000</v>
      </c>
      <c r="G118" s="337">
        <v>0</v>
      </c>
      <c r="H118" s="337">
        <v>0</v>
      </c>
      <c r="I118" s="337">
        <v>0</v>
      </c>
      <c r="J118" s="374">
        <v>600000</v>
      </c>
      <c r="K118" s="337">
        <f t="shared" si="19"/>
        <v>264000</v>
      </c>
      <c r="L118" s="337">
        <v>0</v>
      </c>
      <c r="M118" s="337">
        <v>0</v>
      </c>
      <c r="N118" s="337">
        <v>0</v>
      </c>
      <c r="O118" s="337">
        <v>264000</v>
      </c>
      <c r="P118" s="337">
        <v>264000</v>
      </c>
      <c r="Q118" s="365">
        <f>F118+K118</f>
        <v>864000</v>
      </c>
      <c r="R118" s="228">
        <f t="shared" si="18"/>
        <v>0</v>
      </c>
    </row>
    <row r="119" spans="1:18" s="35" customFormat="1" ht="51.75" customHeight="1">
      <c r="A119" s="319"/>
      <c r="B119" s="340" t="s">
        <v>17</v>
      </c>
      <c r="C119" s="59" t="s">
        <v>18</v>
      </c>
      <c r="D119" s="59" t="s">
        <v>386</v>
      </c>
      <c r="E119" s="373" t="s">
        <v>1</v>
      </c>
      <c r="F119" s="337">
        <f>J119+G119</f>
        <v>202300</v>
      </c>
      <c r="G119" s="337">
        <v>202300</v>
      </c>
      <c r="H119" s="337"/>
      <c r="I119" s="337"/>
      <c r="J119" s="374"/>
      <c r="K119" s="337">
        <f t="shared" si="19"/>
        <v>0</v>
      </c>
      <c r="L119" s="337"/>
      <c r="M119" s="337"/>
      <c r="N119" s="337"/>
      <c r="O119" s="337"/>
      <c r="P119" s="337"/>
      <c r="Q119" s="365">
        <f>F119+K119</f>
        <v>202300</v>
      </c>
      <c r="R119" s="228"/>
    </row>
    <row r="120" spans="1:18" s="229" customFormat="1" ht="20.25">
      <c r="A120" s="356"/>
      <c r="B120" s="110" t="s">
        <v>384</v>
      </c>
      <c r="C120" s="111" t="s">
        <v>385</v>
      </c>
      <c r="D120" s="111" t="s">
        <v>386</v>
      </c>
      <c r="E120" s="162" t="s">
        <v>387</v>
      </c>
      <c r="F120" s="337">
        <f t="shared" si="20"/>
        <v>1425000</v>
      </c>
      <c r="G120" s="339">
        <v>1425000</v>
      </c>
      <c r="H120" s="343"/>
      <c r="I120" s="343"/>
      <c r="J120" s="343"/>
      <c r="K120" s="341">
        <f t="shared" si="19"/>
        <v>0</v>
      </c>
      <c r="L120" s="343"/>
      <c r="M120" s="343"/>
      <c r="N120" s="343"/>
      <c r="O120" s="343"/>
      <c r="P120" s="341"/>
      <c r="Q120" s="365">
        <f>F120+K120</f>
        <v>1425000</v>
      </c>
      <c r="R120" s="228">
        <f t="shared" si="18"/>
        <v>0</v>
      </c>
    </row>
    <row r="121" spans="1:18" s="229" customFormat="1" ht="20.25">
      <c r="A121" s="356"/>
      <c r="B121" s="110" t="s">
        <v>441</v>
      </c>
      <c r="C121" s="111" t="s">
        <v>442</v>
      </c>
      <c r="D121" s="111" t="s">
        <v>386</v>
      </c>
      <c r="E121" s="162" t="s">
        <v>132</v>
      </c>
      <c r="F121" s="337">
        <f t="shared" si="20"/>
        <v>579000</v>
      </c>
      <c r="G121" s="339">
        <v>579000</v>
      </c>
      <c r="H121" s="343"/>
      <c r="I121" s="343"/>
      <c r="J121" s="343"/>
      <c r="K121" s="341">
        <f t="shared" si="19"/>
        <v>0</v>
      </c>
      <c r="L121" s="343"/>
      <c r="M121" s="343"/>
      <c r="N121" s="343"/>
      <c r="O121" s="343"/>
      <c r="P121" s="341"/>
      <c r="Q121" s="365">
        <f>F121+K121</f>
        <v>579000</v>
      </c>
      <c r="R121" s="228">
        <f t="shared" si="18"/>
        <v>0</v>
      </c>
    </row>
    <row r="122" spans="1:18" ht="19.5" thickBot="1">
      <c r="A122" s="282"/>
      <c r="B122" s="375"/>
      <c r="C122" s="376"/>
      <c r="D122" s="376"/>
      <c r="E122" s="377" t="s">
        <v>138</v>
      </c>
      <c r="F122" s="348">
        <f>G122+J122</f>
        <v>169001776</v>
      </c>
      <c r="G122" s="348">
        <f>G7+G14+G51+G65+G107+G116</f>
        <v>168401776</v>
      </c>
      <c r="H122" s="348">
        <f>H7+H14+H51+H65+H107+H116</f>
        <v>26335404</v>
      </c>
      <c r="I122" s="348">
        <f>I7+I14+I51+I65+I107+I116</f>
        <v>2224498</v>
      </c>
      <c r="J122" s="378">
        <f>J7+J14+J51+J65+J107+J116</f>
        <v>600000</v>
      </c>
      <c r="K122" s="348">
        <f t="shared" si="19"/>
        <v>8654041</v>
      </c>
      <c r="L122" s="348">
        <f aca="true" t="shared" si="29" ref="L122:Q122">L7+L14+L51+L65+L107+L116</f>
        <v>1468800</v>
      </c>
      <c r="M122" s="348">
        <f t="shared" si="29"/>
        <v>191800</v>
      </c>
      <c r="N122" s="348">
        <f t="shared" si="29"/>
        <v>38050</v>
      </c>
      <c r="O122" s="348">
        <f t="shared" si="29"/>
        <v>7185241</v>
      </c>
      <c r="P122" s="348">
        <f t="shared" si="29"/>
        <v>7125241</v>
      </c>
      <c r="Q122" s="379">
        <f t="shared" si="29"/>
        <v>177655817</v>
      </c>
      <c r="R122" s="228">
        <f>Q122-K122-F122</f>
        <v>0</v>
      </c>
    </row>
    <row r="124" spans="5:14" ht="18.75">
      <c r="E124" s="44" t="s">
        <v>167</v>
      </c>
      <c r="F124" s="66"/>
      <c r="G124" s="66"/>
      <c r="H124" s="66"/>
      <c r="N124" s="65" t="s">
        <v>168</v>
      </c>
    </row>
    <row r="125" spans="5:6" ht="18.75">
      <c r="E125" s="432" t="s">
        <v>97</v>
      </c>
      <c r="F125" s="432"/>
    </row>
    <row r="126" spans="1:17" s="387" customFormat="1" ht="18.75" hidden="1">
      <c r="A126" s="383"/>
      <c r="B126" s="384"/>
      <c r="C126" s="384"/>
      <c r="D126" s="384"/>
      <c r="E126" s="385"/>
      <c r="F126" s="386">
        <v>169000776</v>
      </c>
      <c r="G126" s="386">
        <v>168400776</v>
      </c>
      <c r="H126" s="386">
        <v>26335404</v>
      </c>
      <c r="I126" s="386">
        <v>2224498</v>
      </c>
      <c r="J126" s="386">
        <v>600000</v>
      </c>
      <c r="K126" s="386">
        <v>8654041</v>
      </c>
      <c r="L126" s="386">
        <v>1468800</v>
      </c>
      <c r="M126" s="386">
        <v>191800</v>
      </c>
      <c r="N126" s="386">
        <v>38050</v>
      </c>
      <c r="O126" s="386">
        <v>7185241</v>
      </c>
      <c r="P126" s="386">
        <v>7125241</v>
      </c>
      <c r="Q126" s="386">
        <v>177654817</v>
      </c>
    </row>
    <row r="127" spans="6:17" ht="18.75" hidden="1">
      <c r="F127" s="388">
        <f>F126-F122</f>
        <v>-1000</v>
      </c>
      <c r="G127" s="388">
        <f>G126-G122</f>
        <v>-1000</v>
      </c>
      <c r="H127" s="388">
        <f aca="true" t="shared" si="30" ref="H127:Q127">H126-H122</f>
        <v>0</v>
      </c>
      <c r="I127" s="388">
        <f>I126-I122</f>
        <v>0</v>
      </c>
      <c r="J127" s="388">
        <f t="shared" si="30"/>
        <v>0</v>
      </c>
      <c r="K127" s="388">
        <f t="shared" si="30"/>
        <v>0</v>
      </c>
      <c r="L127" s="388">
        <f t="shared" si="30"/>
        <v>0</v>
      </c>
      <c r="M127" s="388">
        <f t="shared" si="30"/>
        <v>0</v>
      </c>
      <c r="N127" s="388">
        <f t="shared" si="30"/>
        <v>0</v>
      </c>
      <c r="O127" s="388">
        <f t="shared" si="30"/>
        <v>0</v>
      </c>
      <c r="P127" s="388">
        <f t="shared" si="30"/>
        <v>0</v>
      </c>
      <c r="Q127" s="388">
        <f t="shared" si="30"/>
        <v>-1000</v>
      </c>
    </row>
    <row r="128" ht="18.75">
      <c r="P128" s="389">
        <f>P126-Ф!E13</f>
        <v>850000</v>
      </c>
    </row>
  </sheetData>
  <mergeCells count="19">
    <mergeCell ref="M1:Q1"/>
    <mergeCell ref="E125:F125"/>
    <mergeCell ref="Q3:Q5"/>
    <mergeCell ref="F4:F5"/>
    <mergeCell ref="B2:P2"/>
    <mergeCell ref="G4:G5"/>
    <mergeCell ref="J4:J5"/>
    <mergeCell ref="F3:J3"/>
    <mergeCell ref="E3:E5"/>
    <mergeCell ref="C3:C5"/>
    <mergeCell ref="K3:P3"/>
    <mergeCell ref="A3:A5"/>
    <mergeCell ref="O4:O5"/>
    <mergeCell ref="H4:I4"/>
    <mergeCell ref="D3:D5"/>
    <mergeCell ref="B3:B5"/>
    <mergeCell ref="K4:K5"/>
    <mergeCell ref="L4:L5"/>
    <mergeCell ref="M4:N4"/>
  </mergeCells>
  <printOptions horizontalCentered="1"/>
  <pageMargins left="0.1968503937007874" right="0.1968503937007874" top="0.5511811023622047" bottom="0.07874015748031496" header="0" footer="0"/>
  <pageSetup horizontalDpi="600" verticalDpi="600" orientation="landscape" paperSize="9" scale="55" r:id="rId1"/>
  <headerFooter alignWithMargins="0">
    <oddFooter>&amp;C&amp;11&amp;P</oddFooter>
  </headerFooter>
</worksheet>
</file>

<file path=xl/worksheets/sheet4.xml><?xml version="1.0" encoding="utf-8"?>
<worksheet xmlns="http://schemas.openxmlformats.org/spreadsheetml/2006/main" xmlns:r="http://schemas.openxmlformats.org/officeDocument/2006/relationships">
  <sheetPr codeName="Лист35"/>
  <dimension ref="A1:Q33"/>
  <sheetViews>
    <sheetView showZeros="0" view="pageBreakPreview" zoomScale="75" zoomScaleNormal="75" zoomScaleSheetLayoutView="75" workbookViewId="0" topLeftCell="C1">
      <selection activeCell="D11" sqref="D11"/>
    </sheetView>
  </sheetViews>
  <sheetFormatPr defaultColWidth="9.00390625" defaultRowHeight="12.75"/>
  <cols>
    <col min="1" max="1" width="19.625" style="6" customWidth="1"/>
    <col min="2" max="2" width="17.125" style="6" customWidth="1"/>
    <col min="3" max="3" width="13.375" style="6" customWidth="1"/>
    <col min="4" max="4" width="37.125" style="6" customWidth="1"/>
    <col min="5" max="16" width="10.75390625" style="6" customWidth="1"/>
    <col min="17" max="17" width="10.375" style="6" bestFit="1" customWidth="1"/>
    <col min="18" max="16384" width="9.125" style="6" customWidth="1"/>
  </cols>
  <sheetData>
    <row r="1" spans="1:16" ht="76.5" customHeight="1">
      <c r="A1" s="7"/>
      <c r="B1" s="7"/>
      <c r="C1" s="7"/>
      <c r="D1" s="8"/>
      <c r="E1" s="8"/>
      <c r="F1" s="8"/>
      <c r="G1" s="8"/>
      <c r="H1" s="8"/>
      <c r="L1" s="464" t="s">
        <v>26</v>
      </c>
      <c r="M1" s="464"/>
      <c r="N1" s="464"/>
      <c r="O1" s="464"/>
      <c r="P1" s="464"/>
    </row>
    <row r="2" spans="1:16" ht="24" customHeight="1">
      <c r="A2" s="465" t="s">
        <v>446</v>
      </c>
      <c r="B2" s="465"/>
      <c r="C2" s="465"/>
      <c r="D2" s="465"/>
      <c r="E2" s="465"/>
      <c r="F2" s="465"/>
      <c r="G2" s="465"/>
      <c r="H2" s="465"/>
      <c r="I2" s="465"/>
      <c r="J2" s="465"/>
      <c r="K2" s="465"/>
      <c r="L2" s="465"/>
      <c r="M2" s="465"/>
      <c r="N2" s="465"/>
      <c r="O2" s="465"/>
      <c r="P2" s="465"/>
    </row>
    <row r="3" spans="1:16" ht="19.5" customHeight="1">
      <c r="A3" s="466"/>
      <c r="B3" s="466"/>
      <c r="C3" s="466"/>
      <c r="D3" s="466"/>
      <c r="E3" s="466"/>
      <c r="F3" s="466"/>
      <c r="G3" s="466"/>
      <c r="H3" s="466"/>
      <c r="I3" s="466"/>
      <c r="J3" s="466"/>
      <c r="K3" s="466"/>
      <c r="L3" s="466"/>
      <c r="M3" s="466"/>
      <c r="N3" s="466"/>
      <c r="O3" s="466"/>
      <c r="P3" s="466"/>
    </row>
    <row r="4" spans="1:16" ht="12.75">
      <c r="A4" s="7"/>
      <c r="B4" s="7"/>
      <c r="C4" s="7"/>
      <c r="D4" s="8"/>
      <c r="E4" s="8"/>
      <c r="F4" s="8"/>
      <c r="G4" s="8"/>
      <c r="H4" s="8"/>
      <c r="P4" s="7" t="s">
        <v>123</v>
      </c>
    </row>
    <row r="5" spans="1:16" ht="44.25" customHeight="1">
      <c r="A5" s="461" t="s">
        <v>187</v>
      </c>
      <c r="B5" s="461" t="s">
        <v>444</v>
      </c>
      <c r="C5" s="461" t="s">
        <v>443</v>
      </c>
      <c r="D5" s="463" t="s">
        <v>397</v>
      </c>
      <c r="E5" s="460" t="s">
        <v>185</v>
      </c>
      <c r="F5" s="460"/>
      <c r="G5" s="460"/>
      <c r="H5" s="460"/>
      <c r="I5" s="460" t="s">
        <v>68</v>
      </c>
      <c r="J5" s="460"/>
      <c r="K5" s="460"/>
      <c r="L5" s="460"/>
      <c r="M5" s="467" t="s">
        <v>445</v>
      </c>
      <c r="N5" s="467"/>
      <c r="O5" s="467"/>
      <c r="P5" s="467"/>
    </row>
    <row r="6" spans="1:16" ht="12.75" customHeight="1">
      <c r="A6" s="461"/>
      <c r="B6" s="461"/>
      <c r="C6" s="461"/>
      <c r="D6" s="463"/>
      <c r="E6" s="460" t="s">
        <v>69</v>
      </c>
      <c r="F6" s="460" t="s">
        <v>70</v>
      </c>
      <c r="G6" s="460"/>
      <c r="H6" s="460" t="s">
        <v>71</v>
      </c>
      <c r="I6" s="460" t="s">
        <v>69</v>
      </c>
      <c r="J6" s="460" t="s">
        <v>70</v>
      </c>
      <c r="K6" s="460"/>
      <c r="L6" s="460" t="s">
        <v>71</v>
      </c>
      <c r="M6" s="460" t="s">
        <v>69</v>
      </c>
      <c r="N6" s="460" t="s">
        <v>70</v>
      </c>
      <c r="O6" s="460"/>
      <c r="P6" s="460" t="s">
        <v>71</v>
      </c>
    </row>
    <row r="7" spans="1:16" ht="38.25">
      <c r="A7" s="461"/>
      <c r="B7" s="461"/>
      <c r="C7" s="461"/>
      <c r="D7" s="463"/>
      <c r="E7" s="460"/>
      <c r="F7" s="53" t="s">
        <v>142</v>
      </c>
      <c r="G7" s="53" t="s">
        <v>66</v>
      </c>
      <c r="H7" s="460"/>
      <c r="I7" s="460"/>
      <c r="J7" s="53" t="s">
        <v>142</v>
      </c>
      <c r="K7" s="53" t="s">
        <v>66</v>
      </c>
      <c r="L7" s="460"/>
      <c r="M7" s="460"/>
      <c r="N7" s="53" t="s">
        <v>142</v>
      </c>
      <c r="O7" s="53" t="s">
        <v>66</v>
      </c>
      <c r="P7" s="460"/>
    </row>
    <row r="8" spans="1:17" ht="40.5">
      <c r="A8" s="190" t="s">
        <v>201</v>
      </c>
      <c r="B8" s="190"/>
      <c r="C8" s="190"/>
      <c r="D8" s="191" t="s">
        <v>85</v>
      </c>
      <c r="E8" s="114">
        <f aca="true" t="shared" si="0" ref="E8:P8">E9</f>
        <v>0</v>
      </c>
      <c r="F8" s="114">
        <f t="shared" si="0"/>
        <v>29500</v>
      </c>
      <c r="G8" s="113">
        <f t="shared" si="0"/>
        <v>0</v>
      </c>
      <c r="H8" s="113">
        <f t="shared" si="0"/>
        <v>29500</v>
      </c>
      <c r="I8" s="114">
        <f t="shared" si="0"/>
        <v>0</v>
      </c>
      <c r="J8" s="114">
        <f t="shared" si="0"/>
        <v>-29500</v>
      </c>
      <c r="K8" s="113">
        <f t="shared" si="0"/>
        <v>0</v>
      </c>
      <c r="L8" s="113">
        <f t="shared" si="0"/>
        <v>-29500</v>
      </c>
      <c r="M8" s="114">
        <f t="shared" si="0"/>
        <v>0</v>
      </c>
      <c r="N8" s="114">
        <f t="shared" si="0"/>
        <v>0</v>
      </c>
      <c r="O8" s="113">
        <f t="shared" si="0"/>
        <v>0</v>
      </c>
      <c r="P8" s="113">
        <f t="shared" si="0"/>
        <v>0</v>
      </c>
      <c r="Q8" s="9"/>
    </row>
    <row r="9" spans="1:17" ht="63">
      <c r="A9" s="152" t="s">
        <v>398</v>
      </c>
      <c r="B9" s="152" t="s">
        <v>399</v>
      </c>
      <c r="C9" s="152"/>
      <c r="D9" s="166" t="s">
        <v>400</v>
      </c>
      <c r="E9" s="111"/>
      <c r="F9" s="127">
        <f>F10+F11</f>
        <v>29500</v>
      </c>
      <c r="G9" s="111"/>
      <c r="H9" s="127">
        <f>E9+F9</f>
        <v>29500</v>
      </c>
      <c r="I9" s="192"/>
      <c r="J9" s="112">
        <f>-F9</f>
        <v>-29500</v>
      </c>
      <c r="K9" s="112"/>
      <c r="L9" s="112">
        <v>-29500</v>
      </c>
      <c r="M9" s="107">
        <f aca="true" t="shared" si="1" ref="M9:P11">E9+I9</f>
        <v>0</v>
      </c>
      <c r="N9" s="107">
        <f t="shared" si="1"/>
        <v>0</v>
      </c>
      <c r="O9" s="107">
        <f t="shared" si="1"/>
        <v>0</v>
      </c>
      <c r="P9" s="107">
        <f t="shared" si="1"/>
        <v>0</v>
      </c>
      <c r="Q9" s="9"/>
    </row>
    <row r="10" spans="1:17" ht="47.25">
      <c r="A10" s="193" t="s">
        <v>401</v>
      </c>
      <c r="B10" s="193" t="s">
        <v>402</v>
      </c>
      <c r="C10" s="193" t="s">
        <v>154</v>
      </c>
      <c r="D10" s="194" t="s">
        <v>165</v>
      </c>
      <c r="E10" s="195"/>
      <c r="F10" s="111" t="s">
        <v>474</v>
      </c>
      <c r="G10" s="111"/>
      <c r="H10" s="127">
        <f>E10+F10</f>
        <v>29500</v>
      </c>
      <c r="I10" s="192"/>
      <c r="J10" s="112"/>
      <c r="K10" s="112"/>
      <c r="L10" s="112"/>
      <c r="M10" s="107">
        <f t="shared" si="1"/>
        <v>0</v>
      </c>
      <c r="N10" s="107">
        <f t="shared" si="1"/>
        <v>29500</v>
      </c>
      <c r="O10" s="107">
        <f t="shared" si="1"/>
        <v>0</v>
      </c>
      <c r="P10" s="107">
        <f t="shared" si="1"/>
        <v>29500</v>
      </c>
      <c r="Q10" s="9"/>
    </row>
    <row r="11" spans="1:17" ht="47.25">
      <c r="A11" s="196" t="s">
        <v>403</v>
      </c>
      <c r="B11" s="196" t="s">
        <v>404</v>
      </c>
      <c r="C11" s="196" t="s">
        <v>154</v>
      </c>
      <c r="D11" s="197" t="s">
        <v>110</v>
      </c>
      <c r="E11" s="108"/>
      <c r="F11" s="108"/>
      <c r="G11" s="108"/>
      <c r="H11" s="127">
        <f>E11+F11</f>
        <v>0</v>
      </c>
      <c r="I11" s="198"/>
      <c r="J11" s="109">
        <f>-F10</f>
        <v>-29500</v>
      </c>
      <c r="K11" s="109"/>
      <c r="L11" s="109">
        <f>+J11+I11</f>
        <v>-29500</v>
      </c>
      <c r="M11" s="107">
        <f t="shared" si="1"/>
        <v>0</v>
      </c>
      <c r="N11" s="107">
        <f t="shared" si="1"/>
        <v>-29500</v>
      </c>
      <c r="O11" s="107">
        <f t="shared" si="1"/>
        <v>0</v>
      </c>
      <c r="P11" s="107">
        <f t="shared" si="1"/>
        <v>-29500</v>
      </c>
      <c r="Q11" s="9"/>
    </row>
    <row r="12" spans="1:17" ht="27.75" customHeight="1">
      <c r="A12" s="462" t="s">
        <v>142</v>
      </c>
      <c r="B12" s="462"/>
      <c r="C12" s="462"/>
      <c r="D12" s="462"/>
      <c r="E12" s="199">
        <f>E8</f>
        <v>0</v>
      </c>
      <c r="F12" s="200">
        <f aca="true" t="shared" si="2" ref="F12:P12">F8</f>
        <v>29500</v>
      </c>
      <c r="G12" s="200">
        <f t="shared" si="2"/>
        <v>0</v>
      </c>
      <c r="H12" s="201">
        <f t="shared" si="2"/>
        <v>29500</v>
      </c>
      <c r="I12" s="199">
        <f>I8</f>
        <v>0</v>
      </c>
      <c r="J12" s="200">
        <f t="shared" si="2"/>
        <v>-29500</v>
      </c>
      <c r="K12" s="200">
        <f t="shared" si="2"/>
        <v>0</v>
      </c>
      <c r="L12" s="201">
        <f t="shared" si="2"/>
        <v>-29500</v>
      </c>
      <c r="M12" s="199">
        <f>M8</f>
        <v>0</v>
      </c>
      <c r="N12" s="200">
        <f t="shared" si="2"/>
        <v>0</v>
      </c>
      <c r="O12" s="200">
        <f t="shared" si="2"/>
        <v>0</v>
      </c>
      <c r="P12" s="201">
        <f t="shared" si="2"/>
        <v>0</v>
      </c>
      <c r="Q12" s="9"/>
    </row>
    <row r="13" spans="1:3" ht="15.75">
      <c r="A13" s="10"/>
      <c r="B13" s="10"/>
      <c r="C13" s="10"/>
    </row>
    <row r="14" spans="1:14" ht="18.75">
      <c r="A14" s="36" t="s">
        <v>167</v>
      </c>
      <c r="B14" s="36"/>
      <c r="C14" s="153"/>
      <c r="D14" s="153"/>
      <c r="E14" s="153"/>
      <c r="F14" s="153"/>
      <c r="G14" s="153"/>
      <c r="H14" s="153"/>
      <c r="I14" s="35"/>
      <c r="J14" s="3"/>
      <c r="K14" s="3"/>
      <c r="L14" s="3"/>
      <c r="M14" s="3"/>
      <c r="N14" s="3"/>
    </row>
    <row r="15" spans="1:15" ht="18.75">
      <c r="A15" s="432" t="s">
        <v>97</v>
      </c>
      <c r="B15" s="432"/>
      <c r="C15" s="432"/>
      <c r="D15" s="3"/>
      <c r="E15" s="3"/>
      <c r="F15" s="3"/>
      <c r="G15" s="3"/>
      <c r="H15" s="3"/>
      <c r="I15" s="3"/>
      <c r="J15" s="3"/>
      <c r="K15" s="3"/>
      <c r="L15" s="3"/>
      <c r="M15" s="3"/>
      <c r="N15" s="3"/>
      <c r="O15" s="36" t="s">
        <v>168</v>
      </c>
    </row>
    <row r="16" spans="1:3" ht="15.75">
      <c r="A16" s="10"/>
      <c r="B16" s="10"/>
      <c r="C16" s="10"/>
    </row>
    <row r="17" spans="1:6" ht="15.75">
      <c r="A17" s="11"/>
      <c r="B17" s="11"/>
      <c r="C17" s="11"/>
      <c r="F17" s="115"/>
    </row>
    <row r="18" spans="1:3" ht="15.75">
      <c r="A18" s="11"/>
      <c r="B18" s="11"/>
      <c r="C18" s="11"/>
    </row>
    <row r="19" spans="1:3" ht="15.75">
      <c r="A19" s="11"/>
      <c r="B19" s="11"/>
      <c r="C19" s="11"/>
    </row>
    <row r="20" spans="1:3" ht="15.75">
      <c r="A20" s="11"/>
      <c r="B20" s="11"/>
      <c r="C20" s="11"/>
    </row>
    <row r="21" spans="1:3" ht="15.75">
      <c r="A21" s="11"/>
      <c r="B21" s="11"/>
      <c r="C21" s="11"/>
    </row>
    <row r="22" spans="1:3" ht="15.75">
      <c r="A22" s="11"/>
      <c r="B22" s="11"/>
      <c r="C22" s="11"/>
    </row>
    <row r="23" spans="1:3" ht="15.75">
      <c r="A23" s="11"/>
      <c r="B23" s="11"/>
      <c r="C23" s="11"/>
    </row>
    <row r="24" spans="1:3" ht="15.75">
      <c r="A24" s="11"/>
      <c r="B24" s="11"/>
      <c r="C24" s="11"/>
    </row>
    <row r="25" spans="1:3" ht="15.75">
      <c r="A25" s="11"/>
      <c r="B25" s="11"/>
      <c r="C25" s="11"/>
    </row>
    <row r="26" spans="1:3" ht="15.75">
      <c r="A26" s="11"/>
      <c r="B26" s="11"/>
      <c r="C26" s="11"/>
    </row>
    <row r="27" spans="1:3" ht="15.75">
      <c r="A27" s="11"/>
      <c r="B27" s="11"/>
      <c r="C27" s="11"/>
    </row>
    <row r="28" spans="1:3" ht="15.75">
      <c r="A28" s="11"/>
      <c r="B28" s="11"/>
      <c r="C28" s="11"/>
    </row>
    <row r="29" spans="1:3" ht="15.75">
      <c r="A29" s="11"/>
      <c r="B29" s="11"/>
      <c r="C29" s="11"/>
    </row>
    <row r="30" spans="1:3" ht="15.75">
      <c r="A30" s="11"/>
      <c r="B30" s="11"/>
      <c r="C30" s="11"/>
    </row>
    <row r="31" spans="1:3" ht="15.75">
      <c r="A31" s="11"/>
      <c r="B31" s="11"/>
      <c r="C31" s="11"/>
    </row>
    <row r="32" spans="1:3" ht="15.75">
      <c r="A32" s="11"/>
      <c r="B32" s="11"/>
      <c r="C32" s="11"/>
    </row>
    <row r="33" spans="1:3" ht="15.75">
      <c r="A33" s="11"/>
      <c r="B33" s="11"/>
      <c r="C33" s="11"/>
    </row>
  </sheetData>
  <sheetProtection formatCells="0" formatColumns="0" formatRows="0" insertColumns="0" insertRows="0" insertHyperlinks="0" deleteColumns="0" deleteRows="0" sort="0" autoFilter="0" pivotTables="0"/>
  <mergeCells count="21">
    <mergeCell ref="P6:P7"/>
    <mergeCell ref="C5:C7"/>
    <mergeCell ref="M6:M7"/>
    <mergeCell ref="L1:P1"/>
    <mergeCell ref="N6:O6"/>
    <mergeCell ref="A2:P2"/>
    <mergeCell ref="A3:P3"/>
    <mergeCell ref="I6:I7"/>
    <mergeCell ref="M5:P5"/>
    <mergeCell ref="A5:A7"/>
    <mergeCell ref="H6:H7"/>
    <mergeCell ref="E6:E7"/>
    <mergeCell ref="L6:L7"/>
    <mergeCell ref="A15:C15"/>
    <mergeCell ref="J6:K6"/>
    <mergeCell ref="B5:B7"/>
    <mergeCell ref="A12:D12"/>
    <mergeCell ref="D5:D7"/>
    <mergeCell ref="E5:H5"/>
    <mergeCell ref="F6:G6"/>
    <mergeCell ref="I5:L5"/>
  </mergeCells>
  <printOptions horizontalCentered="1"/>
  <pageMargins left="0.1968503937007874" right="0.1968503937007874" top="0.3937007874015748" bottom="0.3937007874015748" header="0" footer="0"/>
  <pageSetup horizontalDpi="600" verticalDpi="600" orientation="landscape" paperSize="9" scale="62" r:id="rId1"/>
</worksheet>
</file>

<file path=xl/worksheets/sheet5.xml><?xml version="1.0" encoding="utf-8"?>
<worksheet xmlns="http://schemas.openxmlformats.org/spreadsheetml/2006/main" xmlns:r="http://schemas.openxmlformats.org/officeDocument/2006/relationships">
  <sheetPr codeName="Лист47"/>
  <dimension ref="A1:Z72"/>
  <sheetViews>
    <sheetView showZeros="0" view="pageBreakPreview" zoomScale="75" zoomScaleNormal="75" zoomScaleSheetLayoutView="75" workbookViewId="0" topLeftCell="A4">
      <selection activeCell="I9" sqref="I9"/>
    </sheetView>
  </sheetViews>
  <sheetFormatPr defaultColWidth="9.00390625" defaultRowHeight="12.75"/>
  <cols>
    <col min="1" max="1" width="36.75390625" style="3" customWidth="1"/>
    <col min="2" max="2" width="12.125" style="3" customWidth="1"/>
    <col min="3" max="3" width="13.25390625" style="3" customWidth="1"/>
    <col min="4" max="4" width="22.375" style="3" customWidth="1"/>
    <col min="5" max="5" width="17.25390625" style="3" customWidth="1"/>
    <col min="6" max="6" width="19.25390625" style="3" customWidth="1"/>
    <col min="7" max="8" width="15.00390625" style="3" customWidth="1"/>
    <col min="9" max="9" width="17.875" style="3" customWidth="1"/>
    <col min="10" max="10" width="8.75390625" style="3" customWidth="1"/>
    <col min="11" max="11" width="8.875" style="3" hidden="1" customWidth="1"/>
    <col min="12" max="12" width="0.12890625" style="3" customWidth="1"/>
    <col min="13" max="13" width="8.875" style="3" hidden="1" customWidth="1"/>
    <col min="14" max="21" width="8.875" style="3" customWidth="1"/>
    <col min="22" max="22" width="6.625" style="3" customWidth="1"/>
    <col min="23" max="25" width="8.875" style="3" customWidth="1"/>
    <col min="26" max="26" width="11.00390625" style="3" customWidth="1"/>
    <col min="27" max="16384" width="8.875" style="3" customWidth="1"/>
  </cols>
  <sheetData>
    <row r="1" spans="1:26" ht="79.5" customHeight="1">
      <c r="A1" s="45"/>
      <c r="B1" s="15"/>
      <c r="C1" s="15"/>
      <c r="F1" s="45"/>
      <c r="G1" s="468" t="s">
        <v>24</v>
      </c>
      <c r="H1" s="468"/>
      <c r="I1" s="468"/>
      <c r="J1" s="45"/>
      <c r="W1" s="15"/>
      <c r="X1" s="15"/>
      <c r="Y1" s="15"/>
      <c r="Z1" s="15"/>
    </row>
    <row r="2" spans="1:23" ht="33.75" customHeight="1">
      <c r="A2" s="475" t="s">
        <v>388</v>
      </c>
      <c r="B2" s="475"/>
      <c r="C2" s="475"/>
      <c r="D2" s="475"/>
      <c r="E2" s="475"/>
      <c r="F2" s="475"/>
      <c r="G2" s="475"/>
      <c r="H2" s="475"/>
      <c r="I2" s="475"/>
      <c r="R2" s="43"/>
      <c r="S2" s="43"/>
      <c r="T2" s="43"/>
      <c r="U2" s="43"/>
      <c r="V2" s="43"/>
      <c r="W2" s="43"/>
    </row>
    <row r="3" spans="2:23" ht="16.5" customHeight="1">
      <c r="B3" s="4"/>
      <c r="C3" s="4"/>
      <c r="D3" s="4"/>
      <c r="E3" s="4"/>
      <c r="F3" s="4"/>
      <c r="G3" s="4"/>
      <c r="H3" s="4"/>
      <c r="R3" s="43"/>
      <c r="S3" s="43"/>
      <c r="T3" s="43"/>
      <c r="U3" s="43"/>
      <c r="V3" s="43"/>
      <c r="W3" s="43"/>
    </row>
    <row r="4" spans="1:9" ht="33.75" customHeight="1">
      <c r="A4" s="476" t="s">
        <v>84</v>
      </c>
      <c r="B4" s="469" t="s">
        <v>387</v>
      </c>
      <c r="C4" s="469" t="s">
        <v>36</v>
      </c>
      <c r="D4" s="469" t="s">
        <v>491</v>
      </c>
      <c r="E4" s="469" t="s">
        <v>462</v>
      </c>
      <c r="F4" s="469" t="s">
        <v>1</v>
      </c>
      <c r="G4" s="471" t="s">
        <v>490</v>
      </c>
      <c r="H4" s="472"/>
      <c r="I4" s="477" t="s">
        <v>80</v>
      </c>
    </row>
    <row r="5" spans="1:9" ht="120.75" customHeight="1">
      <c r="A5" s="476"/>
      <c r="B5" s="470"/>
      <c r="C5" s="470"/>
      <c r="D5" s="470"/>
      <c r="E5" s="470"/>
      <c r="F5" s="470"/>
      <c r="G5" s="473"/>
      <c r="H5" s="474"/>
      <c r="I5" s="477"/>
    </row>
    <row r="6" spans="1:9" s="188" customFormat="1" ht="13.5" customHeight="1">
      <c r="A6" s="476"/>
      <c r="B6" s="187" t="s">
        <v>488</v>
      </c>
      <c r="C6" s="187" t="s">
        <v>488</v>
      </c>
      <c r="D6" s="187" t="s">
        <v>488</v>
      </c>
      <c r="E6" s="187" t="s">
        <v>488</v>
      </c>
      <c r="F6" s="187" t="s">
        <v>488</v>
      </c>
      <c r="G6" s="187" t="s">
        <v>488</v>
      </c>
      <c r="H6" s="187" t="s">
        <v>489</v>
      </c>
      <c r="I6" s="477"/>
    </row>
    <row r="7" spans="1:9" ht="18" customHeight="1">
      <c r="A7" s="476"/>
      <c r="B7" s="135">
        <v>7618700</v>
      </c>
      <c r="C7" s="135" t="s">
        <v>441</v>
      </c>
      <c r="D7" s="135" t="s">
        <v>441</v>
      </c>
      <c r="E7" s="135" t="s">
        <v>441</v>
      </c>
      <c r="F7" s="135" t="s">
        <v>17</v>
      </c>
      <c r="G7" s="135" t="s">
        <v>481</v>
      </c>
      <c r="H7" s="135" t="s">
        <v>481</v>
      </c>
      <c r="I7" s="477"/>
    </row>
    <row r="8" spans="1:9" ht="14.25" customHeight="1">
      <c r="A8" s="139">
        <v>1</v>
      </c>
      <c r="B8" s="140" t="s">
        <v>100</v>
      </c>
      <c r="C8" s="140" t="s">
        <v>40</v>
      </c>
      <c r="D8" s="140" t="s">
        <v>41</v>
      </c>
      <c r="E8" s="140" t="s">
        <v>42</v>
      </c>
      <c r="F8" s="139">
        <v>6</v>
      </c>
      <c r="G8" s="139">
        <v>7</v>
      </c>
      <c r="H8" s="139">
        <v>8</v>
      </c>
      <c r="I8" s="141">
        <v>9</v>
      </c>
    </row>
    <row r="9" spans="1:9" ht="18.75" customHeight="1">
      <c r="A9" s="417" t="s">
        <v>25</v>
      </c>
      <c r="B9" s="136"/>
      <c r="C9" s="136"/>
      <c r="D9" s="136">
        <v>197000</v>
      </c>
      <c r="E9" s="136"/>
      <c r="F9" s="169"/>
      <c r="G9" s="169"/>
      <c r="H9" s="169"/>
      <c r="I9" s="137">
        <f>SUM(B9:H9)</f>
        <v>197000</v>
      </c>
    </row>
    <row r="10" spans="1:9" ht="18.75" customHeight="1">
      <c r="A10" s="417" t="s">
        <v>35</v>
      </c>
      <c r="B10" s="136"/>
      <c r="C10" s="136">
        <v>11000</v>
      </c>
      <c r="D10" s="136"/>
      <c r="E10" s="136">
        <v>315500</v>
      </c>
      <c r="F10" s="136"/>
      <c r="G10" s="136"/>
      <c r="H10" s="136"/>
      <c r="I10" s="137">
        <f aca="true" t="shared" si="0" ref="I10:I22">SUM(B10:H10)</f>
        <v>326500</v>
      </c>
    </row>
    <row r="11" spans="1:9" ht="18.75" customHeight="1">
      <c r="A11" s="417" t="s">
        <v>34</v>
      </c>
      <c r="B11" s="136">
        <v>400000</v>
      </c>
      <c r="C11" s="136">
        <v>12000</v>
      </c>
      <c r="D11" s="136"/>
      <c r="E11" s="136"/>
      <c r="F11" s="136">
        <v>202300</v>
      </c>
      <c r="G11" s="136"/>
      <c r="H11" s="136"/>
      <c r="I11" s="137">
        <f t="shared" si="0"/>
        <v>614300</v>
      </c>
    </row>
    <row r="12" spans="1:9" ht="18.75" customHeight="1">
      <c r="A12" s="417" t="s">
        <v>177</v>
      </c>
      <c r="B12" s="136">
        <v>163900</v>
      </c>
      <c r="C12" s="136">
        <v>2500</v>
      </c>
      <c r="D12" s="136"/>
      <c r="E12" s="136"/>
      <c r="F12" s="136"/>
      <c r="G12" s="136"/>
      <c r="H12" s="136"/>
      <c r="I12" s="137">
        <f t="shared" si="0"/>
        <v>166400</v>
      </c>
    </row>
    <row r="13" spans="1:9" ht="18.75" customHeight="1">
      <c r="A13" s="417" t="s">
        <v>389</v>
      </c>
      <c r="B13" s="136">
        <v>72000</v>
      </c>
      <c r="C13" s="136">
        <v>5000</v>
      </c>
      <c r="D13" s="136"/>
      <c r="E13" s="136"/>
      <c r="F13" s="136"/>
      <c r="G13" s="136"/>
      <c r="H13" s="136"/>
      <c r="I13" s="137">
        <f t="shared" si="0"/>
        <v>77000</v>
      </c>
    </row>
    <row r="14" spans="1:9" ht="18.75" customHeight="1">
      <c r="A14" s="417" t="s">
        <v>178</v>
      </c>
      <c r="B14" s="136">
        <v>31500</v>
      </c>
      <c r="C14" s="136">
        <v>7000</v>
      </c>
      <c r="D14" s="136"/>
      <c r="E14" s="136"/>
      <c r="F14" s="136"/>
      <c r="G14" s="136"/>
      <c r="H14" s="136"/>
      <c r="I14" s="137">
        <f t="shared" si="0"/>
        <v>38500</v>
      </c>
    </row>
    <row r="15" spans="1:9" ht="18.75" customHeight="1">
      <c r="A15" s="417" t="s">
        <v>179</v>
      </c>
      <c r="B15" s="136">
        <v>126600</v>
      </c>
      <c r="C15" s="136">
        <v>6000</v>
      </c>
      <c r="D15" s="136"/>
      <c r="E15" s="136"/>
      <c r="F15" s="136"/>
      <c r="G15" s="136"/>
      <c r="H15" s="136"/>
      <c r="I15" s="137">
        <f t="shared" si="0"/>
        <v>132600</v>
      </c>
    </row>
    <row r="16" spans="1:9" ht="18.75" customHeight="1">
      <c r="A16" s="417" t="s">
        <v>390</v>
      </c>
      <c r="B16" s="136">
        <v>196400</v>
      </c>
      <c r="C16" s="136">
        <v>1000</v>
      </c>
      <c r="D16" s="136"/>
      <c r="E16" s="136"/>
      <c r="F16" s="136"/>
      <c r="G16" s="136"/>
      <c r="H16" s="136">
        <v>66000</v>
      </c>
      <c r="I16" s="137">
        <f t="shared" si="0"/>
        <v>263400</v>
      </c>
    </row>
    <row r="17" spans="1:9" ht="18.75" customHeight="1">
      <c r="A17" s="417" t="s">
        <v>180</v>
      </c>
      <c r="B17" s="136">
        <v>9600</v>
      </c>
      <c r="C17" s="136"/>
      <c r="D17" s="136"/>
      <c r="E17" s="136"/>
      <c r="F17" s="136"/>
      <c r="G17" s="136"/>
      <c r="H17" s="136">
        <v>66000</v>
      </c>
      <c r="I17" s="137">
        <f t="shared" si="0"/>
        <v>75600</v>
      </c>
    </row>
    <row r="18" spans="1:9" ht="18.75" customHeight="1">
      <c r="A18" s="417" t="s">
        <v>181</v>
      </c>
      <c r="B18" s="136">
        <v>96000</v>
      </c>
      <c r="C18" s="136">
        <v>7500</v>
      </c>
      <c r="D18" s="136"/>
      <c r="E18" s="136"/>
      <c r="F18" s="136"/>
      <c r="G18" s="136">
        <v>400000</v>
      </c>
      <c r="H18" s="136"/>
      <c r="I18" s="137">
        <f t="shared" si="0"/>
        <v>503500</v>
      </c>
    </row>
    <row r="19" spans="1:9" ht="18.75" customHeight="1">
      <c r="A19" s="417" t="s">
        <v>449</v>
      </c>
      <c r="B19" s="136">
        <v>202000</v>
      </c>
      <c r="C19" s="136">
        <v>5000</v>
      </c>
      <c r="D19" s="136"/>
      <c r="E19" s="136"/>
      <c r="F19" s="136"/>
      <c r="G19" s="136">
        <v>200000</v>
      </c>
      <c r="H19" s="136">
        <v>66000</v>
      </c>
      <c r="I19" s="137">
        <f t="shared" si="0"/>
        <v>473000</v>
      </c>
    </row>
    <row r="20" spans="1:9" ht="18.75" customHeight="1">
      <c r="A20" s="417" t="s">
        <v>33</v>
      </c>
      <c r="B20" s="136"/>
      <c r="C20" s="136">
        <v>7000</v>
      </c>
      <c r="D20" s="136"/>
      <c r="E20" s="136"/>
      <c r="F20" s="136"/>
      <c r="G20" s="136"/>
      <c r="H20" s="136">
        <v>66000</v>
      </c>
      <c r="I20" s="137">
        <f t="shared" si="0"/>
        <v>73000</v>
      </c>
    </row>
    <row r="21" spans="1:9" ht="18.75" customHeight="1">
      <c r="A21" s="417" t="s">
        <v>182</v>
      </c>
      <c r="B21" s="136">
        <v>127000</v>
      </c>
      <c r="C21" s="136">
        <v>2500</v>
      </c>
      <c r="D21" s="136"/>
      <c r="E21" s="136"/>
      <c r="F21" s="136"/>
      <c r="G21" s="136"/>
      <c r="H21" s="136"/>
      <c r="I21" s="137">
        <f t="shared" si="0"/>
        <v>129500</v>
      </c>
    </row>
    <row r="22" spans="1:9" ht="18.75">
      <c r="A22" s="138" t="s">
        <v>89</v>
      </c>
      <c r="B22" s="137">
        <f aca="true" t="shared" si="1" ref="B22:H22">SUM(B9:B21)</f>
        <v>1425000</v>
      </c>
      <c r="C22" s="137">
        <f t="shared" si="1"/>
        <v>66500</v>
      </c>
      <c r="D22" s="137">
        <f t="shared" si="1"/>
        <v>197000</v>
      </c>
      <c r="E22" s="137">
        <f t="shared" si="1"/>
        <v>315500</v>
      </c>
      <c r="F22" s="137">
        <f t="shared" si="1"/>
        <v>202300</v>
      </c>
      <c r="G22" s="137">
        <f t="shared" si="1"/>
        <v>600000</v>
      </c>
      <c r="H22" s="137">
        <f t="shared" si="1"/>
        <v>264000</v>
      </c>
      <c r="I22" s="137">
        <f t="shared" si="0"/>
        <v>3070300</v>
      </c>
    </row>
    <row r="23" spans="1:9" ht="18.75">
      <c r="A23" s="39"/>
      <c r="B23" s="40"/>
      <c r="C23" s="40"/>
      <c r="D23" s="40"/>
      <c r="E23" s="40"/>
      <c r="F23" s="40"/>
      <c r="G23" s="40"/>
      <c r="H23" s="40"/>
      <c r="I23" s="40"/>
    </row>
    <row r="24" spans="1:14" ht="18.75">
      <c r="A24" s="36" t="s">
        <v>167</v>
      </c>
      <c r="B24" s="153"/>
      <c r="C24" s="153"/>
      <c r="D24" s="153"/>
      <c r="E24" s="153"/>
      <c r="F24" s="153"/>
      <c r="G24" s="153"/>
      <c r="H24" s="153"/>
      <c r="N24" s="36"/>
    </row>
    <row r="25" spans="1:9" ht="18.75">
      <c r="A25" s="44" t="s">
        <v>97</v>
      </c>
      <c r="I25" s="36" t="s">
        <v>168</v>
      </c>
    </row>
    <row r="26" spans="2:9" ht="12.75">
      <c r="B26" s="5">
        <f>'В3'!Q120-B22</f>
        <v>0</v>
      </c>
      <c r="C26" s="5">
        <f>'В3'!Q121-Т!C22-Т!E22-D22</f>
        <v>0</v>
      </c>
      <c r="D26" s="5"/>
      <c r="E26" s="5"/>
      <c r="F26" s="5"/>
      <c r="G26" s="5"/>
      <c r="H26" s="5"/>
      <c r="I26" s="68">
        <f>I22-'В3'!Q117</f>
        <v>0</v>
      </c>
    </row>
    <row r="27" spans="2:8" ht="12.75">
      <c r="B27" s="5"/>
      <c r="C27" s="5"/>
      <c r="D27" s="5"/>
      <c r="E27" s="5"/>
      <c r="F27" s="5"/>
      <c r="G27" s="5"/>
      <c r="H27" s="5"/>
    </row>
    <row r="28" spans="2:8" ht="12.75">
      <c r="B28" s="5"/>
      <c r="C28" s="5"/>
      <c r="D28" s="5"/>
      <c r="E28" s="5"/>
      <c r="F28" s="5"/>
      <c r="G28" s="5"/>
      <c r="H28" s="5"/>
    </row>
    <row r="29" spans="2:8" ht="12.75">
      <c r="B29" s="5"/>
      <c r="C29" s="5"/>
      <c r="D29" s="5"/>
      <c r="E29" s="5"/>
      <c r="F29" s="5"/>
      <c r="G29" s="5"/>
      <c r="H29" s="5"/>
    </row>
    <row r="30" spans="2:8" ht="12.75">
      <c r="B30" s="5"/>
      <c r="C30" s="5"/>
      <c r="D30" s="5"/>
      <c r="E30" s="5"/>
      <c r="F30" s="5"/>
      <c r="G30" s="5"/>
      <c r="H30" s="5"/>
    </row>
    <row r="31" spans="2:8" ht="12.75">
      <c r="B31" s="5"/>
      <c r="C31" s="5"/>
      <c r="D31" s="5"/>
      <c r="E31" s="5"/>
      <c r="F31" s="5"/>
      <c r="G31" s="5"/>
      <c r="H31" s="5"/>
    </row>
    <row r="32" spans="2:8" ht="12.75">
      <c r="B32" s="5"/>
      <c r="C32" s="5"/>
      <c r="D32" s="5"/>
      <c r="E32" s="5"/>
      <c r="F32" s="5"/>
      <c r="G32" s="5"/>
      <c r="H32" s="5"/>
    </row>
    <row r="33" spans="2:8" ht="12.75">
      <c r="B33" s="5"/>
      <c r="C33" s="5"/>
      <c r="D33" s="5"/>
      <c r="E33" s="5"/>
      <c r="F33" s="5"/>
      <c r="G33" s="5"/>
      <c r="H33" s="5"/>
    </row>
    <row r="34" spans="2:8" ht="12.75">
      <c r="B34" s="5"/>
      <c r="C34" s="5"/>
      <c r="D34" s="5"/>
      <c r="E34" s="5"/>
      <c r="F34" s="5"/>
      <c r="G34" s="5"/>
      <c r="H34" s="5"/>
    </row>
    <row r="35" spans="2:8" ht="12.75">
      <c r="B35" s="5"/>
      <c r="C35" s="5"/>
      <c r="D35" s="5"/>
      <c r="E35" s="5"/>
      <c r="F35" s="5"/>
      <c r="G35" s="5"/>
      <c r="H35" s="5"/>
    </row>
    <row r="36" spans="2:8" ht="12.75">
      <c r="B36" s="5"/>
      <c r="C36" s="5"/>
      <c r="D36" s="5"/>
      <c r="E36" s="5"/>
      <c r="F36" s="5"/>
      <c r="G36" s="5"/>
      <c r="H36" s="5"/>
    </row>
    <row r="37" spans="2:8" ht="12.75">
      <c r="B37" s="5"/>
      <c r="C37" s="5"/>
      <c r="D37" s="5"/>
      <c r="E37" s="5"/>
      <c r="F37" s="5"/>
      <c r="G37" s="5"/>
      <c r="H37" s="5"/>
    </row>
    <row r="38" spans="2:8" ht="12.75">
      <c r="B38" s="5"/>
      <c r="C38" s="5"/>
      <c r="D38" s="5"/>
      <c r="E38" s="5"/>
      <c r="F38" s="5"/>
      <c r="G38" s="5"/>
      <c r="H38" s="5"/>
    </row>
    <row r="39" spans="2:8" ht="12.75">
      <c r="B39" s="5"/>
      <c r="C39" s="5"/>
      <c r="D39" s="5"/>
      <c r="E39" s="5"/>
      <c r="F39" s="5"/>
      <c r="G39" s="5"/>
      <c r="H39" s="5"/>
    </row>
    <row r="40" spans="2:9" ht="12.75">
      <c r="B40" s="5"/>
      <c r="C40" s="5"/>
      <c r="D40" s="5"/>
      <c r="E40" s="5"/>
      <c r="F40" s="5"/>
      <c r="G40" s="5"/>
      <c r="H40" s="5"/>
      <c r="I40" s="56"/>
    </row>
    <row r="41" spans="2:8" ht="12.75">
      <c r="B41" s="5"/>
      <c r="C41" s="5"/>
      <c r="D41" s="5"/>
      <c r="E41" s="5"/>
      <c r="F41" s="5"/>
      <c r="G41" s="5"/>
      <c r="H41" s="5"/>
    </row>
    <row r="42" spans="2:9" ht="67.5" customHeight="1">
      <c r="B42" s="5"/>
      <c r="C42" s="5"/>
      <c r="D42" s="5"/>
      <c r="E42" s="5"/>
      <c r="F42" s="5"/>
      <c r="G42" s="5"/>
      <c r="H42" s="5"/>
      <c r="I42" s="15"/>
    </row>
    <row r="43" spans="2:8" ht="12.75">
      <c r="B43" s="5"/>
      <c r="C43" s="5"/>
      <c r="D43" s="5"/>
      <c r="E43" s="5"/>
      <c r="F43" s="5"/>
      <c r="G43" s="5"/>
      <c r="H43" s="5"/>
    </row>
    <row r="44" spans="2:9" ht="12.75" customHeight="1">
      <c r="B44" s="42"/>
      <c r="C44" s="42"/>
      <c r="D44" s="42"/>
      <c r="E44" s="42"/>
      <c r="F44" s="42"/>
      <c r="G44" s="42"/>
      <c r="H44" s="42"/>
      <c r="I44" s="41"/>
    </row>
    <row r="45" spans="1:9" ht="12.75" customHeight="1">
      <c r="A45" s="41"/>
      <c r="B45" s="42"/>
      <c r="C45" s="42"/>
      <c r="D45" s="42"/>
      <c r="E45" s="42"/>
      <c r="F45" s="42"/>
      <c r="G45" s="42"/>
      <c r="H45" s="42"/>
      <c r="I45" s="41"/>
    </row>
    <row r="46" spans="1:9" ht="12.75" customHeight="1">
      <c r="A46" s="41"/>
      <c r="B46" s="42"/>
      <c r="C46" s="42"/>
      <c r="D46" s="42"/>
      <c r="E46" s="42"/>
      <c r="F46" s="42"/>
      <c r="G46" s="42"/>
      <c r="H46" s="42"/>
      <c r="I46" s="41"/>
    </row>
    <row r="47" spans="1:9" ht="37.5" customHeight="1">
      <c r="A47" s="41"/>
      <c r="B47" s="42"/>
      <c r="C47" s="42"/>
      <c r="D47" s="42"/>
      <c r="E47" s="42"/>
      <c r="F47" s="42"/>
      <c r="G47" s="42"/>
      <c r="H47" s="42"/>
      <c r="I47" s="41"/>
    </row>
    <row r="48" spans="2:8" ht="12.75">
      <c r="B48" s="5"/>
      <c r="C48" s="5"/>
      <c r="D48" s="5"/>
      <c r="E48" s="5"/>
      <c r="F48" s="5"/>
      <c r="G48" s="5"/>
      <c r="H48" s="5"/>
    </row>
    <row r="49" spans="2:8" ht="12.75">
      <c r="B49" s="5"/>
      <c r="C49" s="5"/>
      <c r="D49" s="5"/>
      <c r="E49" s="5"/>
      <c r="F49" s="5"/>
      <c r="G49" s="5"/>
      <c r="H49" s="5"/>
    </row>
    <row r="50" spans="2:8" ht="12.75">
      <c r="B50" s="5"/>
      <c r="C50" s="5"/>
      <c r="D50" s="5"/>
      <c r="E50" s="5"/>
      <c r="F50" s="5"/>
      <c r="G50" s="5"/>
      <c r="H50" s="5"/>
    </row>
    <row r="51" spans="2:8" ht="12.75">
      <c r="B51" s="5"/>
      <c r="C51" s="5"/>
      <c r="D51" s="5"/>
      <c r="E51" s="5"/>
      <c r="F51" s="5"/>
      <c r="G51" s="5"/>
      <c r="H51" s="5"/>
    </row>
    <row r="52" spans="2:8" ht="12.75">
      <c r="B52" s="5"/>
      <c r="C52" s="5"/>
      <c r="D52" s="5"/>
      <c r="E52" s="5"/>
      <c r="F52" s="5"/>
      <c r="G52" s="5"/>
      <c r="H52" s="5"/>
    </row>
    <row r="53" spans="2:8" ht="12.75">
      <c r="B53" s="5"/>
      <c r="C53" s="5"/>
      <c r="D53" s="5"/>
      <c r="E53" s="5"/>
      <c r="F53" s="5"/>
      <c r="G53" s="5"/>
      <c r="H53" s="5"/>
    </row>
    <row r="54" spans="2:8" ht="12.75">
      <c r="B54" s="5"/>
      <c r="C54" s="5"/>
      <c r="D54" s="5"/>
      <c r="E54" s="5"/>
      <c r="F54" s="5"/>
      <c r="G54" s="5"/>
      <c r="H54" s="5"/>
    </row>
    <row r="55" spans="2:8" ht="12.75">
      <c r="B55" s="5"/>
      <c r="C55" s="5"/>
      <c r="D55" s="5"/>
      <c r="E55" s="5"/>
      <c r="F55" s="5"/>
      <c r="G55" s="5"/>
      <c r="H55" s="5"/>
    </row>
    <row r="56" spans="2:8" ht="12.75">
      <c r="B56" s="5"/>
      <c r="C56" s="5"/>
      <c r="D56" s="5"/>
      <c r="E56" s="5"/>
      <c r="F56" s="5"/>
      <c r="G56" s="5"/>
      <c r="H56" s="5"/>
    </row>
    <row r="57" spans="2:8" ht="12.75">
      <c r="B57" s="5"/>
      <c r="C57" s="5"/>
      <c r="D57" s="5"/>
      <c r="E57" s="5"/>
      <c r="F57" s="5"/>
      <c r="G57" s="5"/>
      <c r="H57" s="5"/>
    </row>
    <row r="58" spans="2:8" ht="12.75">
      <c r="B58" s="5"/>
      <c r="C58" s="5"/>
      <c r="D58" s="5"/>
      <c r="E58" s="5"/>
      <c r="F58" s="5"/>
      <c r="G58" s="5"/>
      <c r="H58" s="5"/>
    </row>
    <row r="59" spans="2:8" ht="12.75">
      <c r="B59" s="5"/>
      <c r="C59" s="5"/>
      <c r="D59" s="5"/>
      <c r="E59" s="5"/>
      <c r="F59" s="5"/>
      <c r="G59" s="5"/>
      <c r="H59" s="5"/>
    </row>
    <row r="60" spans="2:8" ht="12.75">
      <c r="B60" s="5"/>
      <c r="C60" s="5"/>
      <c r="D60" s="5"/>
      <c r="E60" s="5"/>
      <c r="F60" s="5"/>
      <c r="G60" s="5"/>
      <c r="H60" s="5"/>
    </row>
    <row r="61" spans="2:8" ht="12.75">
      <c r="B61" s="5"/>
      <c r="C61" s="5"/>
      <c r="D61" s="5"/>
      <c r="E61" s="5"/>
      <c r="F61" s="5"/>
      <c r="G61" s="5"/>
      <c r="H61" s="5"/>
    </row>
    <row r="62" spans="2:8" ht="12.75">
      <c r="B62" s="5"/>
      <c r="C62" s="5"/>
      <c r="D62" s="5"/>
      <c r="E62" s="5"/>
      <c r="F62" s="5"/>
      <c r="G62" s="5"/>
      <c r="H62" s="5"/>
    </row>
    <row r="63" spans="2:8" ht="12.75">
      <c r="B63" s="5"/>
      <c r="C63" s="5"/>
      <c r="D63" s="5"/>
      <c r="E63" s="5"/>
      <c r="F63" s="5"/>
      <c r="G63" s="5"/>
      <c r="H63" s="5"/>
    </row>
    <row r="64" spans="2:8" ht="12.75">
      <c r="B64" s="5"/>
      <c r="C64" s="5"/>
      <c r="D64" s="5"/>
      <c r="E64" s="5"/>
      <c r="F64" s="5"/>
      <c r="G64" s="5"/>
      <c r="H64" s="5"/>
    </row>
    <row r="65" spans="2:8" ht="12.75">
      <c r="B65" s="5"/>
      <c r="C65" s="5"/>
      <c r="D65" s="5"/>
      <c r="E65" s="5"/>
      <c r="F65" s="5"/>
      <c r="G65" s="5"/>
      <c r="H65" s="5"/>
    </row>
    <row r="66" spans="2:8" ht="12.75">
      <c r="B66" s="5"/>
      <c r="C66" s="5"/>
      <c r="D66" s="5"/>
      <c r="E66" s="5"/>
      <c r="F66" s="5"/>
      <c r="G66" s="5"/>
      <c r="H66" s="5"/>
    </row>
    <row r="67" spans="2:8" ht="12.75">
      <c r="B67" s="5"/>
      <c r="C67" s="5"/>
      <c r="D67" s="5"/>
      <c r="E67" s="5"/>
      <c r="F67" s="5"/>
      <c r="G67" s="5"/>
      <c r="H67" s="5"/>
    </row>
    <row r="68" spans="2:8" ht="12.75">
      <c r="B68" s="5"/>
      <c r="C68" s="5"/>
      <c r="D68" s="5"/>
      <c r="E68" s="5"/>
      <c r="F68" s="5"/>
      <c r="G68" s="5"/>
      <c r="H68" s="5"/>
    </row>
    <row r="69" spans="2:8" ht="12.75">
      <c r="B69" s="5"/>
      <c r="C69" s="5"/>
      <c r="D69" s="5"/>
      <c r="E69" s="5"/>
      <c r="F69" s="5"/>
      <c r="G69" s="5"/>
      <c r="H69" s="5"/>
    </row>
    <row r="70" spans="2:8" ht="12.75">
      <c r="B70" s="5"/>
      <c r="C70" s="5"/>
      <c r="D70" s="5"/>
      <c r="E70" s="5"/>
      <c r="F70" s="5"/>
      <c r="G70" s="5"/>
      <c r="H70" s="5"/>
    </row>
    <row r="71" spans="2:8" ht="12.75">
      <c r="B71" s="5"/>
      <c r="C71" s="5"/>
      <c r="D71" s="5"/>
      <c r="E71" s="5"/>
      <c r="F71" s="5"/>
      <c r="G71" s="5"/>
      <c r="H71" s="5"/>
    </row>
    <row r="72" spans="2:8" ht="12.75">
      <c r="B72" s="5"/>
      <c r="C72" s="5"/>
      <c r="D72" s="5"/>
      <c r="E72" s="5"/>
      <c r="F72" s="5"/>
      <c r="G72" s="5"/>
      <c r="H72" s="5"/>
    </row>
  </sheetData>
  <mergeCells count="10">
    <mergeCell ref="G1:I1"/>
    <mergeCell ref="D4:D5"/>
    <mergeCell ref="G4:H5"/>
    <mergeCell ref="A2:I2"/>
    <mergeCell ref="A4:A7"/>
    <mergeCell ref="I4:I7"/>
    <mergeCell ref="B4:B5"/>
    <mergeCell ref="C4:C5"/>
    <mergeCell ref="E4:E5"/>
    <mergeCell ref="F4:F5"/>
  </mergeCells>
  <printOptions horizontalCentered="1"/>
  <pageMargins left="0.31496062992125984" right="0.1968503937007874" top="0.5118110236220472" bottom="0.15748031496062992" header="0" footer="0.15748031496062992"/>
  <pageSetup horizontalDpi="600" verticalDpi="600" orientation="landscape" paperSize="9" scale="85" r:id="rId1"/>
  <headerFooter alignWithMargins="0">
    <oddFooter>&amp;C
</oddFooter>
  </headerFooter>
  <rowBreaks count="1" manualBreakCount="1">
    <brk id="39" max="21" man="1"/>
  </rowBreaks>
</worksheet>
</file>

<file path=xl/worksheets/sheet6.xml><?xml version="1.0" encoding="utf-8"?>
<worksheet xmlns="http://schemas.openxmlformats.org/spreadsheetml/2006/main" xmlns:r="http://schemas.openxmlformats.org/officeDocument/2006/relationships">
  <sheetPr codeName="Лист43">
    <pageSetUpPr fitToPage="1"/>
  </sheetPr>
  <dimension ref="A1:J44"/>
  <sheetViews>
    <sheetView showZeros="0" view="pageBreakPreview" zoomScale="75" zoomScaleNormal="75" zoomScaleSheetLayoutView="75" workbookViewId="0" topLeftCell="A3">
      <pane xSplit="3" ySplit="10" topLeftCell="F38" activePane="bottomRight" state="frozen"/>
      <selection pane="topLeft" activeCell="A5" sqref="A5"/>
      <selection pane="topRight" activeCell="D5" sqref="D5"/>
      <selection pane="bottomLeft" activeCell="A13" sqref="A13"/>
      <selection pane="bottomRight" activeCell="A44" sqref="A44:IV44"/>
    </sheetView>
  </sheetViews>
  <sheetFormatPr defaultColWidth="9.00390625" defaultRowHeight="12.75"/>
  <cols>
    <col min="1" max="1" width="12.25390625" style="3" customWidth="1"/>
    <col min="2" max="2" width="10.625" style="3" customWidth="1"/>
    <col min="3" max="3" width="9.00390625" style="3" customWidth="1"/>
    <col min="4" max="5" width="71.625" style="3" customWidth="1"/>
    <col min="6" max="8" width="10.25390625" style="3" customWidth="1"/>
    <col min="9" max="9" width="15.75390625" style="3" customWidth="1"/>
    <col min="10" max="16384" width="9.125" style="3" customWidth="1"/>
  </cols>
  <sheetData>
    <row r="1" spans="1:9" ht="15.75">
      <c r="A1" s="149"/>
      <c r="B1" s="149"/>
      <c r="C1" s="149"/>
      <c r="D1" s="149"/>
      <c r="E1" s="149"/>
      <c r="F1" s="478"/>
      <c r="G1" s="478"/>
      <c r="H1" s="478"/>
      <c r="I1" s="478"/>
    </row>
    <row r="2" spans="1:9" ht="12.75">
      <c r="A2" s="149"/>
      <c r="B2" s="149"/>
      <c r="C2" s="149"/>
      <c r="D2" s="149"/>
      <c r="E2" s="149"/>
      <c r="F2" s="149"/>
      <c r="G2" s="149"/>
      <c r="H2" s="1"/>
      <c r="I2" s="1"/>
    </row>
    <row r="3" spans="1:9" ht="15.75" customHeight="1">
      <c r="A3" s="149"/>
      <c r="B3" s="183"/>
      <c r="C3" s="149"/>
      <c r="D3" s="149"/>
      <c r="E3" s="149"/>
      <c r="F3" s="468" t="s">
        <v>21</v>
      </c>
      <c r="G3" s="468"/>
      <c r="H3" s="468"/>
      <c r="I3" s="468"/>
    </row>
    <row r="4" spans="1:9" ht="72.75" customHeight="1">
      <c r="A4" s="149"/>
      <c r="B4" s="149"/>
      <c r="C4" s="149"/>
      <c r="D4" s="149"/>
      <c r="E4" s="149"/>
      <c r="F4" s="468"/>
      <c r="G4" s="468"/>
      <c r="H4" s="468"/>
      <c r="I4" s="468"/>
    </row>
    <row r="5" spans="1:9" ht="12.75">
      <c r="A5" s="479" t="s">
        <v>23</v>
      </c>
      <c r="B5" s="479"/>
      <c r="C5" s="479"/>
      <c r="D5" s="479"/>
      <c r="E5" s="479"/>
      <c r="F5" s="479"/>
      <c r="G5" s="479"/>
      <c r="H5" s="479"/>
      <c r="I5" s="479"/>
    </row>
    <row r="6" spans="1:9" ht="12.75">
      <c r="A6" s="479"/>
      <c r="B6" s="479"/>
      <c r="C6" s="479"/>
      <c r="D6" s="479"/>
      <c r="E6" s="479"/>
      <c r="F6" s="479"/>
      <c r="G6" s="479"/>
      <c r="H6" s="479"/>
      <c r="I6" s="479"/>
    </row>
    <row r="7" spans="1:9" ht="22.5">
      <c r="A7" s="47"/>
      <c r="B7" s="47"/>
      <c r="C7" s="47"/>
      <c r="D7" s="47"/>
      <c r="E7" s="47"/>
      <c r="F7" s="47"/>
      <c r="G7" s="47"/>
      <c r="H7" s="47"/>
      <c r="I7" s="150" t="s">
        <v>123</v>
      </c>
    </row>
    <row r="8" spans="1:9" ht="27" customHeight="1">
      <c r="A8" s="481" t="s">
        <v>187</v>
      </c>
      <c r="B8" s="481" t="s">
        <v>444</v>
      </c>
      <c r="C8" s="481" t="s">
        <v>443</v>
      </c>
      <c r="D8" s="482" t="s">
        <v>397</v>
      </c>
      <c r="E8" s="483" t="s">
        <v>81</v>
      </c>
      <c r="F8" s="484" t="s">
        <v>75</v>
      </c>
      <c r="G8" s="484" t="s">
        <v>74</v>
      </c>
      <c r="H8" s="484" t="s">
        <v>76</v>
      </c>
      <c r="I8" s="483" t="s">
        <v>77</v>
      </c>
    </row>
    <row r="9" spans="1:9" ht="27" customHeight="1">
      <c r="A9" s="481"/>
      <c r="B9" s="481"/>
      <c r="C9" s="481"/>
      <c r="D9" s="482"/>
      <c r="E9" s="483"/>
      <c r="F9" s="484"/>
      <c r="G9" s="484"/>
      <c r="H9" s="484"/>
      <c r="I9" s="483"/>
    </row>
    <row r="10" spans="1:9" ht="27" customHeight="1">
      <c r="A10" s="481"/>
      <c r="B10" s="481"/>
      <c r="C10" s="481"/>
      <c r="D10" s="482"/>
      <c r="E10" s="483"/>
      <c r="F10" s="484"/>
      <c r="G10" s="484"/>
      <c r="H10" s="484"/>
      <c r="I10" s="483"/>
    </row>
    <row r="11" spans="1:9" ht="12.75">
      <c r="A11" s="155" t="s">
        <v>99</v>
      </c>
      <c r="B11" s="155" t="s">
        <v>100</v>
      </c>
      <c r="C11" s="155" t="s">
        <v>40</v>
      </c>
      <c r="D11" s="155" t="s">
        <v>41</v>
      </c>
      <c r="E11" s="155" t="s">
        <v>42</v>
      </c>
      <c r="F11" s="155" t="s">
        <v>43</v>
      </c>
      <c r="G11" s="155" t="s">
        <v>44</v>
      </c>
      <c r="H11" s="155" t="s">
        <v>45</v>
      </c>
      <c r="I11" s="155" t="s">
        <v>459</v>
      </c>
    </row>
    <row r="12" spans="1:9" s="178" customFormat="1" ht="18.75">
      <c r="A12" s="175" t="s">
        <v>189</v>
      </c>
      <c r="B12" s="176"/>
      <c r="C12" s="176"/>
      <c r="D12" s="156" t="s">
        <v>145</v>
      </c>
      <c r="E12" s="418" t="s">
        <v>142</v>
      </c>
      <c r="F12" s="177"/>
      <c r="G12" s="177"/>
      <c r="H12" s="177"/>
      <c r="I12" s="156">
        <f>I13</f>
        <v>22000</v>
      </c>
    </row>
    <row r="13" spans="1:9" s="178" customFormat="1" ht="60">
      <c r="A13" s="179" t="s">
        <v>419</v>
      </c>
      <c r="B13" s="179" t="s">
        <v>420</v>
      </c>
      <c r="C13" s="179" t="s">
        <v>163</v>
      </c>
      <c r="D13" s="157" t="s">
        <v>448</v>
      </c>
      <c r="E13" s="419" t="s">
        <v>405</v>
      </c>
      <c r="F13" s="158"/>
      <c r="G13" s="158"/>
      <c r="H13" s="158"/>
      <c r="I13" s="158">
        <v>22000</v>
      </c>
    </row>
    <row r="14" spans="1:9" s="178" customFormat="1" ht="18.75">
      <c r="A14" s="159" t="s">
        <v>201</v>
      </c>
      <c r="B14" s="159"/>
      <c r="C14" s="159"/>
      <c r="D14" s="160" t="s">
        <v>183</v>
      </c>
      <c r="E14" s="418" t="s">
        <v>142</v>
      </c>
      <c r="F14" s="161">
        <v>0</v>
      </c>
      <c r="G14" s="161">
        <v>0</v>
      </c>
      <c r="H14" s="161">
        <v>0</v>
      </c>
      <c r="I14" s="161">
        <f>SUM(I15:I24)</f>
        <v>4006284</v>
      </c>
    </row>
    <row r="15" spans="1:9" s="178" customFormat="1" ht="18.75">
      <c r="A15" s="180" t="s">
        <v>375</v>
      </c>
      <c r="B15" s="181">
        <v>2010</v>
      </c>
      <c r="C15" s="180" t="s">
        <v>105</v>
      </c>
      <c r="D15" s="184" t="s">
        <v>377</v>
      </c>
      <c r="E15" s="419" t="s">
        <v>405</v>
      </c>
      <c r="F15" s="2"/>
      <c r="G15" s="2"/>
      <c r="H15" s="2"/>
      <c r="I15" s="2">
        <v>38400</v>
      </c>
    </row>
    <row r="16" spans="1:10" s="178" customFormat="1" ht="37.5">
      <c r="A16" s="180" t="s">
        <v>406</v>
      </c>
      <c r="B16" s="181">
        <v>6310</v>
      </c>
      <c r="C16" s="180" t="s">
        <v>166</v>
      </c>
      <c r="D16" s="184" t="s">
        <v>382</v>
      </c>
      <c r="E16" s="420" t="s">
        <v>466</v>
      </c>
      <c r="F16" s="2"/>
      <c r="G16" s="2"/>
      <c r="H16" s="2"/>
      <c r="I16" s="2">
        <v>700000</v>
      </c>
      <c r="J16" s="178" t="s">
        <v>484</v>
      </c>
    </row>
    <row r="17" spans="1:9" s="178" customFormat="1" ht="37.5">
      <c r="A17" s="180" t="s">
        <v>406</v>
      </c>
      <c r="B17" s="181">
        <v>6310</v>
      </c>
      <c r="C17" s="180" t="s">
        <v>166</v>
      </c>
      <c r="D17" s="184" t="s">
        <v>382</v>
      </c>
      <c r="E17" s="421" t="s">
        <v>464</v>
      </c>
      <c r="F17" s="2"/>
      <c r="G17" s="2"/>
      <c r="H17" s="2"/>
      <c r="I17" s="2">
        <v>700000</v>
      </c>
    </row>
    <row r="18" spans="1:9" s="178" customFormat="1" ht="131.25">
      <c r="A18" s="180" t="s">
        <v>406</v>
      </c>
      <c r="B18" s="181">
        <v>6310</v>
      </c>
      <c r="C18" s="180" t="s">
        <v>166</v>
      </c>
      <c r="D18" s="184" t="s">
        <v>382</v>
      </c>
      <c r="E18" s="421" t="s">
        <v>467</v>
      </c>
      <c r="F18" s="2"/>
      <c r="G18" s="2"/>
      <c r="H18" s="2"/>
      <c r="I18" s="2">
        <v>165600</v>
      </c>
    </row>
    <row r="19" spans="1:9" s="178" customFormat="1" ht="51" customHeight="1">
      <c r="A19" s="180" t="s">
        <v>406</v>
      </c>
      <c r="B19" s="181">
        <v>6310</v>
      </c>
      <c r="C19" s="180" t="s">
        <v>166</v>
      </c>
      <c r="D19" s="184" t="s">
        <v>382</v>
      </c>
      <c r="E19" s="421" t="s">
        <v>472</v>
      </c>
      <c r="F19" s="2"/>
      <c r="G19" s="2"/>
      <c r="H19" s="2"/>
      <c r="I19" s="2">
        <v>1200000</v>
      </c>
    </row>
    <row r="20" spans="1:9" s="178" customFormat="1" ht="51" customHeight="1">
      <c r="A20" s="180" t="s">
        <v>406</v>
      </c>
      <c r="B20" s="181">
        <v>6310</v>
      </c>
      <c r="C20" s="180" t="s">
        <v>166</v>
      </c>
      <c r="D20" s="184" t="s">
        <v>382</v>
      </c>
      <c r="E20" s="421" t="s">
        <v>468</v>
      </c>
      <c r="F20" s="2"/>
      <c r="G20" s="2"/>
      <c r="H20" s="2"/>
      <c r="I20" s="2">
        <v>130000</v>
      </c>
    </row>
    <row r="21" spans="1:9" s="178" customFormat="1" ht="56.25">
      <c r="A21" s="180" t="s">
        <v>406</v>
      </c>
      <c r="B21" s="181">
        <v>6310</v>
      </c>
      <c r="C21" s="180" t="s">
        <v>166</v>
      </c>
      <c r="D21" s="184" t="s">
        <v>382</v>
      </c>
      <c r="E21" s="421" t="s">
        <v>465</v>
      </c>
      <c r="F21" s="2"/>
      <c r="G21" s="2"/>
      <c r="H21" s="2"/>
      <c r="I21" s="2">
        <v>168284</v>
      </c>
    </row>
    <row r="22" spans="1:9" s="178" customFormat="1" ht="22.5" customHeight="1">
      <c r="A22" s="180" t="s">
        <v>5</v>
      </c>
      <c r="B22" s="181">
        <v>6324</v>
      </c>
      <c r="C22" s="180" t="s">
        <v>154</v>
      </c>
      <c r="D22" s="185" t="s">
        <v>19</v>
      </c>
      <c r="E22" s="421" t="s">
        <v>20</v>
      </c>
      <c r="F22" s="2"/>
      <c r="G22" s="2"/>
      <c r="H22" s="2"/>
      <c r="I22" s="2">
        <v>200000</v>
      </c>
    </row>
    <row r="23" spans="1:9" s="178" customFormat="1" ht="22.5" customHeight="1">
      <c r="A23" s="180" t="s">
        <v>4</v>
      </c>
      <c r="B23" s="181">
        <v>6410</v>
      </c>
      <c r="C23" s="180" t="s">
        <v>6</v>
      </c>
      <c r="D23" s="186" t="s">
        <v>8</v>
      </c>
      <c r="E23" s="422" t="s">
        <v>405</v>
      </c>
      <c r="F23" s="2"/>
      <c r="G23" s="2"/>
      <c r="H23" s="2"/>
      <c r="I23" s="2">
        <v>704000</v>
      </c>
    </row>
    <row r="24" spans="1:9" s="178" customFormat="1" ht="22.5" customHeight="1" hidden="1">
      <c r="A24" s="180" t="s">
        <v>4</v>
      </c>
      <c r="B24" s="181">
        <v>6410</v>
      </c>
      <c r="C24" s="180" t="s">
        <v>6</v>
      </c>
      <c r="D24" s="186" t="s">
        <v>8</v>
      </c>
      <c r="E24" s="422" t="s">
        <v>405</v>
      </c>
      <c r="F24" s="2"/>
      <c r="G24" s="2"/>
      <c r="H24" s="2"/>
      <c r="I24" s="2"/>
    </row>
    <row r="25" spans="1:9" s="178" customFormat="1" ht="18.75">
      <c r="A25" s="160">
        <v>1000000</v>
      </c>
      <c r="B25" s="160"/>
      <c r="C25" s="163"/>
      <c r="D25" s="164" t="s">
        <v>169</v>
      </c>
      <c r="E25" s="418" t="s">
        <v>142</v>
      </c>
      <c r="F25" s="161"/>
      <c r="G25" s="161"/>
      <c r="H25" s="161"/>
      <c r="I25" s="161">
        <f>SUM(I26:I28)</f>
        <v>2107800</v>
      </c>
    </row>
    <row r="26" spans="1:9" s="178" customFormat="1" ht="45">
      <c r="A26" s="181" t="s">
        <v>259</v>
      </c>
      <c r="B26" s="181" t="s">
        <v>159</v>
      </c>
      <c r="C26" s="180" t="s">
        <v>151</v>
      </c>
      <c r="D26" s="184" t="s">
        <v>260</v>
      </c>
      <c r="E26" s="422" t="s">
        <v>405</v>
      </c>
      <c r="F26" s="131"/>
      <c r="G26" s="131"/>
      <c r="H26" s="131"/>
      <c r="I26" s="131">
        <v>1650000</v>
      </c>
    </row>
    <row r="27" spans="1:10" s="178" customFormat="1" ht="56.25">
      <c r="A27" s="181">
        <v>1016310</v>
      </c>
      <c r="B27" s="181">
        <v>6310</v>
      </c>
      <c r="C27" s="180" t="s">
        <v>166</v>
      </c>
      <c r="D27" s="184" t="s">
        <v>382</v>
      </c>
      <c r="E27" s="419" t="s">
        <v>407</v>
      </c>
      <c r="F27" s="131"/>
      <c r="G27" s="131"/>
      <c r="H27" s="131"/>
      <c r="I27" s="131">
        <v>406300</v>
      </c>
      <c r="J27" s="178" t="s">
        <v>483</v>
      </c>
    </row>
    <row r="28" spans="1:9" s="178" customFormat="1" ht="21" customHeight="1">
      <c r="A28" s="180" t="s">
        <v>16</v>
      </c>
      <c r="B28" s="181">
        <v>6410</v>
      </c>
      <c r="C28" s="180" t="s">
        <v>6</v>
      </c>
      <c r="D28" s="186" t="s">
        <v>8</v>
      </c>
      <c r="E28" s="422" t="s">
        <v>405</v>
      </c>
      <c r="F28" s="2"/>
      <c r="G28" s="2"/>
      <c r="H28" s="2"/>
      <c r="I28" s="2">
        <v>51500</v>
      </c>
    </row>
    <row r="29" spans="1:9" s="178" customFormat="1" ht="31.5">
      <c r="A29" s="160">
        <v>1500000</v>
      </c>
      <c r="B29" s="160"/>
      <c r="C29" s="163"/>
      <c r="D29" s="160" t="s">
        <v>125</v>
      </c>
      <c r="E29" s="418" t="s">
        <v>142</v>
      </c>
      <c r="F29" s="161"/>
      <c r="G29" s="161"/>
      <c r="H29" s="161"/>
      <c r="I29" s="161">
        <f>SUM(I30:I32)</f>
        <v>692157</v>
      </c>
    </row>
    <row r="30" spans="1:9" s="178" customFormat="1" ht="133.5" customHeight="1">
      <c r="A30" s="144">
        <v>1513250</v>
      </c>
      <c r="B30" s="144">
        <v>3250</v>
      </c>
      <c r="C30" s="165" t="s">
        <v>154</v>
      </c>
      <c r="D30" s="121" t="s">
        <v>473</v>
      </c>
      <c r="E30" s="162" t="s">
        <v>473</v>
      </c>
      <c r="F30" s="2"/>
      <c r="G30" s="2"/>
      <c r="H30" s="2"/>
      <c r="I30" s="2">
        <v>566641</v>
      </c>
    </row>
    <row r="31" spans="1:9" s="178" customFormat="1" ht="51.75" customHeight="1">
      <c r="A31" s="144">
        <v>1516310</v>
      </c>
      <c r="B31" s="144">
        <v>6310</v>
      </c>
      <c r="C31" s="165" t="s">
        <v>166</v>
      </c>
      <c r="D31" s="184" t="s">
        <v>382</v>
      </c>
      <c r="E31" s="420" t="s">
        <v>408</v>
      </c>
      <c r="F31" s="2"/>
      <c r="G31" s="2"/>
      <c r="H31" s="2"/>
      <c r="I31" s="2">
        <v>25516</v>
      </c>
    </row>
    <row r="32" spans="1:9" s="178" customFormat="1" ht="22.5" customHeight="1">
      <c r="A32" s="180" t="s">
        <v>22</v>
      </c>
      <c r="B32" s="181">
        <v>6410</v>
      </c>
      <c r="C32" s="180" t="s">
        <v>6</v>
      </c>
      <c r="D32" s="186" t="s">
        <v>8</v>
      </c>
      <c r="E32" s="422" t="s">
        <v>405</v>
      </c>
      <c r="F32" s="2"/>
      <c r="G32" s="2"/>
      <c r="H32" s="2"/>
      <c r="I32" s="2">
        <v>100000</v>
      </c>
    </row>
    <row r="33" spans="1:9" s="178" customFormat="1" ht="18.75">
      <c r="A33" s="160">
        <v>2400000</v>
      </c>
      <c r="B33" s="160"/>
      <c r="C33" s="160"/>
      <c r="D33" s="160" t="s">
        <v>98</v>
      </c>
      <c r="E33" s="418" t="s">
        <v>142</v>
      </c>
      <c r="F33" s="161"/>
      <c r="G33" s="161"/>
      <c r="H33" s="161"/>
      <c r="I33" s="161">
        <f>I34+I37</f>
        <v>33000</v>
      </c>
    </row>
    <row r="34" spans="1:9" s="178" customFormat="1" ht="18.75">
      <c r="A34" s="166" t="s">
        <v>362</v>
      </c>
      <c r="B34" s="166" t="s">
        <v>363</v>
      </c>
      <c r="C34" s="166" t="s">
        <v>164</v>
      </c>
      <c r="D34" s="22" t="s">
        <v>107</v>
      </c>
      <c r="E34" s="419" t="s">
        <v>405</v>
      </c>
      <c r="F34" s="2"/>
      <c r="G34" s="2"/>
      <c r="H34" s="2"/>
      <c r="I34" s="2">
        <v>33000</v>
      </c>
    </row>
    <row r="35" spans="1:9" s="178" customFormat="1" ht="34.5" customHeight="1">
      <c r="A35" s="167" t="s">
        <v>54</v>
      </c>
      <c r="B35" s="167"/>
      <c r="C35" s="167"/>
      <c r="D35" s="160" t="s">
        <v>461</v>
      </c>
      <c r="E35" s="419"/>
      <c r="F35" s="2"/>
      <c r="G35" s="2"/>
      <c r="H35" s="2"/>
      <c r="I35" s="143">
        <f>I36</f>
        <v>264000</v>
      </c>
    </row>
    <row r="36" spans="1:9" s="178" customFormat="1" ht="30">
      <c r="A36" s="152" t="s">
        <v>481</v>
      </c>
      <c r="B36" s="152" t="s">
        <v>482</v>
      </c>
      <c r="C36" s="152" t="s">
        <v>386</v>
      </c>
      <c r="D36" s="182" t="s">
        <v>30</v>
      </c>
      <c r="E36" s="419" t="s">
        <v>486</v>
      </c>
      <c r="F36" s="2"/>
      <c r="G36" s="2"/>
      <c r="H36" s="2"/>
      <c r="I36" s="2">
        <v>264000</v>
      </c>
    </row>
    <row r="37" spans="1:9" s="178" customFormat="1" ht="15.75" hidden="1">
      <c r="A37" s="144"/>
      <c r="B37" s="144"/>
      <c r="C37" s="145"/>
      <c r="D37" s="146"/>
      <c r="E37" s="147"/>
      <c r="F37" s="2"/>
      <c r="G37" s="2"/>
      <c r="H37" s="2"/>
      <c r="I37" s="2"/>
    </row>
    <row r="38" spans="1:9" ht="20.25">
      <c r="A38" s="480" t="s">
        <v>78</v>
      </c>
      <c r="B38" s="480"/>
      <c r="C38" s="480"/>
      <c r="D38" s="480"/>
      <c r="E38" s="480"/>
      <c r="F38" s="148"/>
      <c r="G38" s="168"/>
      <c r="H38" s="168"/>
      <c r="I38" s="148">
        <f>I12+I14+I25+I29+I33+I35</f>
        <v>7125241</v>
      </c>
    </row>
    <row r="40" spans="1:5" ht="18.75">
      <c r="A40" s="36" t="s">
        <v>167</v>
      </c>
      <c r="B40" s="36"/>
      <c r="C40" s="153"/>
      <c r="D40" s="153"/>
      <c r="E40" s="35"/>
    </row>
    <row r="41" spans="1:6" ht="18.75">
      <c r="A41" s="432" t="s">
        <v>97</v>
      </c>
      <c r="B41" s="432"/>
      <c r="C41" s="432"/>
      <c r="D41" s="432"/>
      <c r="F41" s="36" t="s">
        <v>168</v>
      </c>
    </row>
    <row r="42" ht="12.75">
      <c r="I42" s="154">
        <f>Бр!I38-'В3'!P122</f>
        <v>0</v>
      </c>
    </row>
    <row r="43" ht="12.75">
      <c r="I43" s="154">
        <f>I38-'В3'!P122</f>
        <v>0</v>
      </c>
    </row>
    <row r="44" ht="12.75" hidden="1">
      <c r="I44" s="189">
        <f>I38-Ф!E13</f>
        <v>850000</v>
      </c>
    </row>
  </sheetData>
  <mergeCells count="14">
    <mergeCell ref="E8:E10"/>
    <mergeCell ref="F8:F10"/>
    <mergeCell ref="G8:G10"/>
    <mergeCell ref="H8:H10"/>
    <mergeCell ref="F3:I4"/>
    <mergeCell ref="F1:I1"/>
    <mergeCell ref="A41:D41"/>
    <mergeCell ref="A5:I6"/>
    <mergeCell ref="A38:E38"/>
    <mergeCell ref="A8:A10"/>
    <mergeCell ref="B8:B10"/>
    <mergeCell ref="C8:C10"/>
    <mergeCell ref="D8:D10"/>
    <mergeCell ref="I8:I10"/>
  </mergeCells>
  <printOptions horizontalCentered="1"/>
  <pageMargins left="0.11811023622047245" right="0.11811023622047245" top="0.5118110236220472" bottom="0.31496062992125984" header="0" footer="0.1968503937007874"/>
  <pageSetup fitToHeight="2" fitToWidth="1" horizontalDpi="600" verticalDpi="600" orientation="landscape" paperSize="9" scale="66" r:id="rId1"/>
  <headerFooter alignWithMargins="0">
    <oddFooter>&amp;C&amp;P</oddFooter>
  </headerFooter>
  <rowBreaks count="1" manualBreakCount="1">
    <brk id="28" max="8" man="1"/>
  </rowBreaks>
</worksheet>
</file>

<file path=xl/worksheets/sheet7.xml><?xml version="1.0" encoding="utf-8"?>
<worksheet xmlns="http://schemas.openxmlformats.org/spreadsheetml/2006/main" xmlns:r="http://schemas.openxmlformats.org/officeDocument/2006/relationships">
  <sheetPr codeName="Лист44"/>
  <dimension ref="A1:I370"/>
  <sheetViews>
    <sheetView showZeros="0" tabSelected="1" view="pageBreakPreview" zoomScale="75" zoomScaleNormal="50" zoomScaleSheetLayoutView="75" workbookViewId="0" topLeftCell="B1">
      <pane xSplit="3" ySplit="6" topLeftCell="F25" activePane="bottomRight" state="frozen"/>
      <selection pane="topLeft" activeCell="B1" sqref="B1"/>
      <selection pane="topRight" activeCell="E1" sqref="E1"/>
      <selection pane="bottomLeft" activeCell="B7" sqref="B7"/>
      <selection pane="bottomRight" activeCell="I25" sqref="I25"/>
    </sheetView>
  </sheetViews>
  <sheetFormatPr defaultColWidth="9.00390625" defaultRowHeight="12.75"/>
  <cols>
    <col min="1" max="1" width="0" style="3" hidden="1" customWidth="1"/>
    <col min="2" max="2" width="20.75390625" style="3" customWidth="1"/>
    <col min="3" max="3" width="15.00390625" style="3" customWidth="1"/>
    <col min="4" max="4" width="14.00390625" style="3" customWidth="1"/>
    <col min="5" max="5" width="50.75390625" style="244" customWidth="1"/>
    <col min="6" max="6" width="65.00390625" style="3" customWidth="1"/>
    <col min="7" max="7" width="23.25390625" style="3" customWidth="1"/>
    <col min="8" max="8" width="20.375" style="3" customWidth="1"/>
    <col min="9" max="9" width="18.25390625" style="3" customWidth="1"/>
    <col min="10" max="16384" width="8.875" style="153" customWidth="1"/>
  </cols>
  <sheetData>
    <row r="1" spans="2:9" ht="78" customHeight="1">
      <c r="B1" s="212"/>
      <c r="C1" s="212"/>
      <c r="D1" s="212"/>
      <c r="E1" s="213"/>
      <c r="F1" s="212"/>
      <c r="G1" s="485" t="s">
        <v>29</v>
      </c>
      <c r="H1" s="485"/>
      <c r="I1" s="485"/>
    </row>
    <row r="2" spans="2:9" ht="22.5">
      <c r="B2" s="487" t="s">
        <v>39</v>
      </c>
      <c r="C2" s="487"/>
      <c r="D2" s="487"/>
      <c r="E2" s="487"/>
      <c r="F2" s="487"/>
      <c r="G2" s="487"/>
      <c r="H2" s="487"/>
      <c r="I2" s="487"/>
    </row>
    <row r="3" spans="2:9" ht="22.5">
      <c r="B3" s="214"/>
      <c r="C3" s="214"/>
      <c r="D3" s="214"/>
      <c r="E3" s="486"/>
      <c r="F3" s="486"/>
      <c r="G3" s="486"/>
      <c r="H3" s="486"/>
      <c r="I3" s="215" t="s">
        <v>123</v>
      </c>
    </row>
    <row r="4" spans="1:9" s="38" customFormat="1" ht="78.75">
      <c r="A4" s="178"/>
      <c r="B4" s="216" t="s">
        <v>187</v>
      </c>
      <c r="C4" s="217" t="s">
        <v>444</v>
      </c>
      <c r="D4" s="217" t="s">
        <v>443</v>
      </c>
      <c r="E4" s="151" t="s">
        <v>120</v>
      </c>
      <c r="F4" s="170" t="s">
        <v>152</v>
      </c>
      <c r="G4" s="170" t="s">
        <v>140</v>
      </c>
      <c r="H4" s="170" t="s">
        <v>141</v>
      </c>
      <c r="I4" s="218" t="s">
        <v>142</v>
      </c>
    </row>
    <row r="5" spans="1:9" s="37" customFormat="1" ht="15.75">
      <c r="A5" s="219"/>
      <c r="B5" s="216" t="s">
        <v>99</v>
      </c>
      <c r="C5" s="216" t="s">
        <v>100</v>
      </c>
      <c r="D5" s="216" t="s">
        <v>40</v>
      </c>
      <c r="E5" s="216" t="s">
        <v>41</v>
      </c>
      <c r="F5" s="216" t="s">
        <v>42</v>
      </c>
      <c r="G5" s="216" t="s">
        <v>43</v>
      </c>
      <c r="H5" s="216" t="s">
        <v>44</v>
      </c>
      <c r="I5" s="216" t="s">
        <v>45</v>
      </c>
    </row>
    <row r="6" spans="1:9" s="224" customFormat="1" ht="20.25">
      <c r="A6" s="220"/>
      <c r="B6" s="221" t="s">
        <v>189</v>
      </c>
      <c r="C6" s="221"/>
      <c r="D6" s="221"/>
      <c r="E6" s="222" t="s">
        <v>86</v>
      </c>
      <c r="F6" s="223"/>
      <c r="G6" s="171">
        <f>SUM(G7:G10)</f>
        <v>272300</v>
      </c>
      <c r="H6" s="171">
        <f>SUM(H7:H10)</f>
        <v>0</v>
      </c>
      <c r="I6" s="171">
        <f>SUM(I7:I10)</f>
        <v>272300</v>
      </c>
    </row>
    <row r="7" spans="1:9" ht="75">
      <c r="A7" s="153"/>
      <c r="B7" s="225" t="s">
        <v>192</v>
      </c>
      <c r="C7" s="226" t="s">
        <v>193</v>
      </c>
      <c r="D7" s="226" t="s">
        <v>101</v>
      </c>
      <c r="E7" s="227" t="s">
        <v>121</v>
      </c>
      <c r="F7" s="58" t="s">
        <v>176</v>
      </c>
      <c r="G7" s="12">
        <v>19000</v>
      </c>
      <c r="H7" s="12"/>
      <c r="I7" s="12">
        <f>G7</f>
        <v>19000</v>
      </c>
    </row>
    <row r="8" spans="1:9" ht="37.5">
      <c r="A8" s="153"/>
      <c r="B8" s="226" t="s">
        <v>195</v>
      </c>
      <c r="C8" s="226" t="s">
        <v>196</v>
      </c>
      <c r="D8" s="226" t="s">
        <v>101</v>
      </c>
      <c r="E8" s="227" t="s">
        <v>121</v>
      </c>
      <c r="F8" s="58" t="s">
        <v>170</v>
      </c>
      <c r="G8" s="12">
        <v>73300</v>
      </c>
      <c r="H8" s="12"/>
      <c r="I8" s="12">
        <f>G8</f>
        <v>73300</v>
      </c>
    </row>
    <row r="9" spans="1:9" ht="37.5">
      <c r="A9" s="153"/>
      <c r="B9" s="226" t="s">
        <v>198</v>
      </c>
      <c r="C9" s="226" t="s">
        <v>199</v>
      </c>
      <c r="D9" s="226" t="s">
        <v>101</v>
      </c>
      <c r="E9" s="227" t="s">
        <v>121</v>
      </c>
      <c r="F9" s="58" t="s">
        <v>173</v>
      </c>
      <c r="G9" s="12">
        <v>10000</v>
      </c>
      <c r="H9" s="12"/>
      <c r="I9" s="12">
        <f>G9</f>
        <v>10000</v>
      </c>
    </row>
    <row r="10" spans="1:9" ht="56.25">
      <c r="A10" s="153"/>
      <c r="B10" s="226" t="s">
        <v>37</v>
      </c>
      <c r="C10" s="226" t="s">
        <v>46</v>
      </c>
      <c r="D10" s="226" t="s">
        <v>101</v>
      </c>
      <c r="E10" s="227" t="s">
        <v>121</v>
      </c>
      <c r="F10" s="58" t="s">
        <v>47</v>
      </c>
      <c r="G10" s="12">
        <v>170000</v>
      </c>
      <c r="H10" s="12"/>
      <c r="I10" s="12">
        <f>G10</f>
        <v>170000</v>
      </c>
    </row>
    <row r="11" spans="2:9" s="229" customFormat="1" ht="40.5">
      <c r="B11" s="190" t="s">
        <v>201</v>
      </c>
      <c r="C11" s="190"/>
      <c r="D11" s="190"/>
      <c r="E11" s="222" t="s">
        <v>87</v>
      </c>
      <c r="F11" s="222"/>
      <c r="G11" s="230">
        <f>SUM(G12:G20)</f>
        <v>281800</v>
      </c>
      <c r="H11" s="230">
        <f>SUM(H12:H20)</f>
        <v>200000</v>
      </c>
      <c r="I11" s="230">
        <f>SUM(I12:I20)</f>
        <v>481800</v>
      </c>
    </row>
    <row r="12" spans="2:9" s="35" customFormat="1" ht="57.75" customHeight="1">
      <c r="B12" s="231" t="s">
        <v>205</v>
      </c>
      <c r="C12" s="231" t="s">
        <v>206</v>
      </c>
      <c r="D12" s="231" t="s">
        <v>106</v>
      </c>
      <c r="E12" s="63" t="s">
        <v>88</v>
      </c>
      <c r="F12" s="14" t="s">
        <v>487</v>
      </c>
      <c r="G12" s="232">
        <v>111800</v>
      </c>
      <c r="H12" s="232">
        <v>200000</v>
      </c>
      <c r="I12" s="232">
        <f>G12+H12</f>
        <v>311800</v>
      </c>
    </row>
    <row r="13" spans="2:9" s="35" customFormat="1" ht="75">
      <c r="B13" s="172" t="s">
        <v>213</v>
      </c>
      <c r="C13" s="172" t="s">
        <v>379</v>
      </c>
      <c r="D13" s="172" t="s">
        <v>156</v>
      </c>
      <c r="E13" s="13" t="s">
        <v>73</v>
      </c>
      <c r="F13" s="174" t="s">
        <v>48</v>
      </c>
      <c r="G13" s="233">
        <v>50000</v>
      </c>
      <c r="H13" s="232"/>
      <c r="I13" s="233">
        <v>50000</v>
      </c>
    </row>
    <row r="14" spans="2:9" s="35" customFormat="1" ht="56.25">
      <c r="B14" s="173"/>
      <c r="C14" s="173"/>
      <c r="D14" s="173"/>
      <c r="E14" s="64"/>
      <c r="F14" s="174" t="s">
        <v>38</v>
      </c>
      <c r="G14" s="233">
        <v>10400</v>
      </c>
      <c r="H14" s="232"/>
      <c r="I14" s="232">
        <f>G14+H14</f>
        <v>10400</v>
      </c>
    </row>
    <row r="15" spans="2:9" s="35" customFormat="1" ht="75">
      <c r="B15" s="234" t="s">
        <v>422</v>
      </c>
      <c r="C15" s="234" t="s">
        <v>463</v>
      </c>
      <c r="D15" s="234" t="s">
        <v>104</v>
      </c>
      <c r="E15" s="64" t="s">
        <v>149</v>
      </c>
      <c r="F15" s="14" t="s">
        <v>174</v>
      </c>
      <c r="G15" s="232">
        <v>25000</v>
      </c>
      <c r="H15" s="232"/>
      <c r="I15" s="232">
        <f aca="true" t="shared" si="0" ref="I15:I20">G15+H15</f>
        <v>25000</v>
      </c>
    </row>
    <row r="16" spans="2:9" s="35" customFormat="1" ht="56.25">
      <c r="B16" s="67" t="s">
        <v>250</v>
      </c>
      <c r="C16" s="59" t="s">
        <v>251</v>
      </c>
      <c r="D16" s="59" t="s">
        <v>155</v>
      </c>
      <c r="E16" s="58" t="s">
        <v>83</v>
      </c>
      <c r="F16" s="58" t="s">
        <v>175</v>
      </c>
      <c r="G16" s="232">
        <v>20000</v>
      </c>
      <c r="H16" s="232"/>
      <c r="I16" s="232">
        <f t="shared" si="0"/>
        <v>20000</v>
      </c>
    </row>
    <row r="17" spans="2:9" s="35" customFormat="1" ht="93.75">
      <c r="B17" s="67" t="s">
        <v>391</v>
      </c>
      <c r="C17" s="48">
        <v>7830</v>
      </c>
      <c r="D17" s="59" t="s">
        <v>392</v>
      </c>
      <c r="E17" s="61" t="s">
        <v>393</v>
      </c>
      <c r="F17" s="58" t="s">
        <v>409</v>
      </c>
      <c r="G17" s="232">
        <v>30000</v>
      </c>
      <c r="H17" s="232"/>
      <c r="I17" s="232">
        <f t="shared" si="0"/>
        <v>30000</v>
      </c>
    </row>
    <row r="18" spans="2:9" s="35" customFormat="1" ht="75">
      <c r="B18" s="67" t="s">
        <v>254</v>
      </c>
      <c r="C18" s="59" t="s">
        <v>193</v>
      </c>
      <c r="D18" s="59" t="s">
        <v>101</v>
      </c>
      <c r="E18" s="235" t="s">
        <v>121</v>
      </c>
      <c r="F18" s="58" t="s">
        <v>176</v>
      </c>
      <c r="G18" s="232">
        <v>34600</v>
      </c>
      <c r="H18" s="232"/>
      <c r="I18" s="232">
        <f t="shared" si="0"/>
        <v>34600</v>
      </c>
    </row>
    <row r="19" spans="1:9" ht="75">
      <c r="A19" s="153"/>
      <c r="B19" s="59" t="s">
        <v>401</v>
      </c>
      <c r="C19" s="59" t="s">
        <v>402</v>
      </c>
      <c r="D19" s="59" t="s">
        <v>154</v>
      </c>
      <c r="E19" s="236" t="s">
        <v>165</v>
      </c>
      <c r="F19" s="236" t="s">
        <v>184</v>
      </c>
      <c r="G19" s="237"/>
      <c r="H19" s="237">
        <v>29500</v>
      </c>
      <c r="I19" s="232">
        <f t="shared" si="0"/>
        <v>29500</v>
      </c>
    </row>
    <row r="20" spans="1:9" ht="75">
      <c r="A20" s="153"/>
      <c r="B20" s="142" t="s">
        <v>447</v>
      </c>
      <c r="C20" s="142" t="s">
        <v>404</v>
      </c>
      <c r="D20" s="142" t="s">
        <v>154</v>
      </c>
      <c r="E20" s="236" t="s">
        <v>110</v>
      </c>
      <c r="F20" s="236" t="s">
        <v>184</v>
      </c>
      <c r="G20" s="237"/>
      <c r="H20" s="237">
        <v>-29500</v>
      </c>
      <c r="I20" s="232">
        <f t="shared" si="0"/>
        <v>-29500</v>
      </c>
    </row>
    <row r="21" spans="1:9" ht="60.75">
      <c r="A21" s="153"/>
      <c r="B21" s="238" t="s">
        <v>277</v>
      </c>
      <c r="C21" s="238"/>
      <c r="D21" s="238"/>
      <c r="E21" s="222" t="s">
        <v>125</v>
      </c>
      <c r="F21" s="222"/>
      <c r="G21" s="239">
        <f>SUM(G22:G24)</f>
        <v>149480</v>
      </c>
      <c r="H21" s="239">
        <f>SUM(H23:H24)</f>
        <v>0</v>
      </c>
      <c r="I21" s="239">
        <f>SUM(I22:I24)</f>
        <v>149480</v>
      </c>
    </row>
    <row r="22" spans="1:9" ht="56.25">
      <c r="A22" s="153"/>
      <c r="B22" s="59" t="s">
        <v>469</v>
      </c>
      <c r="C22" s="59" t="s">
        <v>470</v>
      </c>
      <c r="D22" s="59" t="s">
        <v>133</v>
      </c>
      <c r="E22" s="46" t="s">
        <v>471</v>
      </c>
      <c r="F22" s="235" t="s">
        <v>32</v>
      </c>
      <c r="G22" s="232">
        <v>39000</v>
      </c>
      <c r="H22" s="232"/>
      <c r="I22" s="232">
        <f>G22</f>
        <v>39000</v>
      </c>
    </row>
    <row r="23" spans="1:9" ht="112.5">
      <c r="A23" s="153"/>
      <c r="B23" s="67" t="s">
        <v>355</v>
      </c>
      <c r="C23" s="67" t="s">
        <v>356</v>
      </c>
      <c r="D23" s="67" t="s">
        <v>154</v>
      </c>
      <c r="E23" s="46" t="s">
        <v>357</v>
      </c>
      <c r="F23" s="58" t="s">
        <v>172</v>
      </c>
      <c r="G23" s="240">
        <v>13000</v>
      </c>
      <c r="H23" s="237"/>
      <c r="I23" s="237">
        <f>G23</f>
        <v>13000</v>
      </c>
    </row>
    <row r="24" spans="1:9" ht="60.75" customHeight="1">
      <c r="A24" s="153"/>
      <c r="B24" s="67" t="s">
        <v>358</v>
      </c>
      <c r="C24" s="67" t="s">
        <v>240</v>
      </c>
      <c r="D24" s="67" t="s">
        <v>157</v>
      </c>
      <c r="E24" s="62" t="s">
        <v>242</v>
      </c>
      <c r="F24" s="14" t="s">
        <v>171</v>
      </c>
      <c r="G24" s="240">
        <v>97480</v>
      </c>
      <c r="H24" s="237"/>
      <c r="I24" s="237">
        <f>G24</f>
        <v>97480</v>
      </c>
    </row>
    <row r="25" spans="1:9" ht="20.25">
      <c r="A25" s="153"/>
      <c r="B25" s="190"/>
      <c r="C25" s="190"/>
      <c r="D25" s="190"/>
      <c r="E25" s="222" t="s">
        <v>138</v>
      </c>
      <c r="F25" s="222"/>
      <c r="G25" s="230">
        <f>G6+G11+G21</f>
        <v>703580</v>
      </c>
      <c r="H25" s="230">
        <f>H6+H11+H21</f>
        <v>200000</v>
      </c>
      <c r="I25" s="230">
        <f>I6+I11+I21</f>
        <v>903580</v>
      </c>
    </row>
    <row r="26" spans="1:9" ht="48" customHeight="1">
      <c r="A26" s="153"/>
      <c r="B26" s="36" t="s">
        <v>167</v>
      </c>
      <c r="C26" s="36"/>
      <c r="D26" s="153"/>
      <c r="E26" s="153"/>
      <c r="F26" s="35"/>
      <c r="H26" s="241"/>
      <c r="I26" s="241"/>
    </row>
    <row r="27" spans="1:9" ht="24.75" customHeight="1">
      <c r="A27" s="153"/>
      <c r="B27" s="432" t="s">
        <v>97</v>
      </c>
      <c r="C27" s="432"/>
      <c r="D27" s="432"/>
      <c r="E27" s="432"/>
      <c r="G27" s="36" t="s">
        <v>168</v>
      </c>
      <c r="H27" s="241"/>
      <c r="I27" s="241"/>
    </row>
    <row r="28" spans="1:9" ht="12.75">
      <c r="A28" s="153"/>
      <c r="B28" s="242"/>
      <c r="C28" s="242"/>
      <c r="D28" s="242"/>
      <c r="E28" s="213"/>
      <c r="F28" s="213"/>
      <c r="G28" s="241"/>
      <c r="H28" s="241"/>
      <c r="I28" s="241"/>
    </row>
    <row r="29" spans="1:9" ht="12.75">
      <c r="A29" s="153"/>
      <c r="B29" s="242"/>
      <c r="C29" s="242"/>
      <c r="D29" s="242"/>
      <c r="E29" s="213"/>
      <c r="F29" s="213"/>
      <c r="G29" s="241"/>
      <c r="H29" s="241"/>
      <c r="I29" s="241"/>
    </row>
    <row r="30" spans="1:9" ht="12.75">
      <c r="A30" s="153"/>
      <c r="B30" s="242"/>
      <c r="C30" s="242"/>
      <c r="D30" s="242"/>
      <c r="E30" s="213"/>
      <c r="F30" s="213"/>
      <c r="G30" s="241"/>
      <c r="H30" s="241"/>
      <c r="I30" s="241"/>
    </row>
    <row r="31" spans="1:9" ht="12.75">
      <c r="A31" s="153"/>
      <c r="B31" s="242"/>
      <c r="C31" s="242"/>
      <c r="D31" s="242"/>
      <c r="E31" s="213"/>
      <c r="F31" s="213"/>
      <c r="G31" s="241"/>
      <c r="H31" s="241"/>
      <c r="I31" s="241"/>
    </row>
    <row r="32" spans="1:9" ht="12.75">
      <c r="A32" s="153"/>
      <c r="B32" s="242"/>
      <c r="C32" s="242"/>
      <c r="D32" s="242"/>
      <c r="E32" s="213"/>
      <c r="F32" s="213"/>
      <c r="G32" s="241"/>
      <c r="H32" s="241"/>
      <c r="I32" s="241"/>
    </row>
    <row r="33" spans="1:9" ht="12.75">
      <c r="A33" s="153"/>
      <c r="B33" s="242"/>
      <c r="C33" s="242"/>
      <c r="D33" s="242"/>
      <c r="E33" s="213"/>
      <c r="F33" s="213"/>
      <c r="G33" s="241"/>
      <c r="H33" s="241"/>
      <c r="I33" s="241"/>
    </row>
    <row r="34" spans="1:9" ht="12.75">
      <c r="A34" s="153"/>
      <c r="B34" s="242"/>
      <c r="C34" s="242"/>
      <c r="D34" s="242"/>
      <c r="E34" s="213"/>
      <c r="F34" s="213"/>
      <c r="G34" s="241"/>
      <c r="H34" s="241"/>
      <c r="I34" s="241"/>
    </row>
    <row r="35" spans="1:9" ht="12.75">
      <c r="A35" s="153"/>
      <c r="B35" s="242"/>
      <c r="C35" s="242"/>
      <c r="D35" s="242"/>
      <c r="E35" s="213"/>
      <c r="F35" s="213"/>
      <c r="G35" s="241"/>
      <c r="H35" s="241"/>
      <c r="I35" s="241"/>
    </row>
    <row r="36" spans="1:9" ht="12.75">
      <c r="A36" s="153"/>
      <c r="B36" s="242"/>
      <c r="C36" s="242"/>
      <c r="D36" s="242"/>
      <c r="E36" s="213"/>
      <c r="F36" s="213"/>
      <c r="G36" s="241"/>
      <c r="H36" s="241"/>
      <c r="I36" s="241"/>
    </row>
    <row r="37" spans="1:9" ht="12.75">
      <c r="A37" s="153"/>
      <c r="B37" s="242"/>
      <c r="C37" s="242"/>
      <c r="D37" s="242"/>
      <c r="E37" s="213"/>
      <c r="F37" s="213"/>
      <c r="G37" s="241"/>
      <c r="H37" s="241"/>
      <c r="I37" s="241"/>
    </row>
    <row r="38" spans="1:9" ht="12.75">
      <c r="A38" s="153"/>
      <c r="B38" s="242"/>
      <c r="C38" s="242"/>
      <c r="D38" s="242"/>
      <c r="E38" s="213"/>
      <c r="F38" s="213"/>
      <c r="G38" s="241"/>
      <c r="H38" s="241"/>
      <c r="I38" s="241"/>
    </row>
    <row r="39" spans="1:9" ht="12.75">
      <c r="A39" s="153"/>
      <c r="B39" s="242"/>
      <c r="C39" s="242"/>
      <c r="D39" s="242"/>
      <c r="E39" s="213"/>
      <c r="F39" s="213"/>
      <c r="G39" s="241"/>
      <c r="H39" s="241"/>
      <c r="I39" s="241"/>
    </row>
    <row r="40" spans="1:9" ht="12.75">
      <c r="A40" s="153"/>
      <c r="B40" s="242"/>
      <c r="C40" s="242"/>
      <c r="D40" s="242"/>
      <c r="E40" s="213"/>
      <c r="F40" s="213"/>
      <c r="G40" s="241"/>
      <c r="H40" s="241"/>
      <c r="I40" s="241"/>
    </row>
    <row r="41" spans="1:9" ht="12.75">
      <c r="A41" s="153"/>
      <c r="B41" s="242"/>
      <c r="C41" s="242"/>
      <c r="D41" s="242"/>
      <c r="E41" s="213"/>
      <c r="F41" s="213"/>
      <c r="G41" s="241"/>
      <c r="H41" s="241"/>
      <c r="I41" s="241"/>
    </row>
    <row r="42" spans="1:9" ht="12.75">
      <c r="A42" s="153"/>
      <c r="B42" s="242"/>
      <c r="C42" s="242"/>
      <c r="D42" s="242"/>
      <c r="E42" s="213"/>
      <c r="F42" s="213"/>
      <c r="G42" s="241"/>
      <c r="H42" s="241"/>
      <c r="I42" s="241"/>
    </row>
    <row r="43" spans="1:9" ht="12.75">
      <c r="A43" s="153"/>
      <c r="B43" s="242"/>
      <c r="C43" s="242"/>
      <c r="D43" s="242"/>
      <c r="E43" s="213"/>
      <c r="F43" s="213"/>
      <c r="G43" s="241"/>
      <c r="H43" s="241"/>
      <c r="I43" s="241"/>
    </row>
    <row r="44" spans="1:9" ht="12.75">
      <c r="A44" s="153"/>
      <c r="B44" s="242"/>
      <c r="C44" s="242"/>
      <c r="D44" s="242"/>
      <c r="E44" s="213"/>
      <c r="F44" s="213"/>
      <c r="G44" s="241"/>
      <c r="H44" s="241"/>
      <c r="I44" s="241"/>
    </row>
    <row r="45" spans="1:9" ht="12.75">
      <c r="A45" s="153"/>
      <c r="B45" s="242"/>
      <c r="C45" s="242"/>
      <c r="D45" s="242"/>
      <c r="E45" s="213"/>
      <c r="F45" s="213"/>
      <c r="G45" s="241"/>
      <c r="H45" s="241"/>
      <c r="I45" s="241"/>
    </row>
    <row r="46" spans="1:9" ht="12.75">
      <c r="A46" s="153"/>
      <c r="B46" s="242"/>
      <c r="C46" s="242"/>
      <c r="D46" s="242"/>
      <c r="E46" s="213"/>
      <c r="F46" s="213"/>
      <c r="G46" s="241"/>
      <c r="H46" s="241"/>
      <c r="I46" s="241"/>
    </row>
    <row r="47" spans="1:9" ht="12.75">
      <c r="A47" s="153"/>
      <c r="B47" s="242"/>
      <c r="C47" s="242"/>
      <c r="D47" s="242"/>
      <c r="E47" s="213"/>
      <c r="F47" s="213"/>
      <c r="G47" s="241"/>
      <c r="H47" s="241"/>
      <c r="I47" s="241"/>
    </row>
    <row r="48" spans="1:9" ht="12.75">
      <c r="A48" s="153"/>
      <c r="B48" s="242"/>
      <c r="C48" s="242"/>
      <c r="D48" s="242"/>
      <c r="E48" s="213"/>
      <c r="F48" s="213"/>
      <c r="G48" s="241"/>
      <c r="H48" s="241"/>
      <c r="I48" s="241"/>
    </row>
    <row r="49" spans="1:9" ht="12.75">
      <c r="A49" s="153"/>
      <c r="B49" s="242"/>
      <c r="C49" s="242"/>
      <c r="D49" s="242"/>
      <c r="E49" s="213"/>
      <c r="F49" s="213"/>
      <c r="G49" s="241"/>
      <c r="H49" s="241"/>
      <c r="I49" s="241"/>
    </row>
    <row r="50" spans="1:9" ht="12.75">
      <c r="A50" s="153"/>
      <c r="B50" s="242"/>
      <c r="C50" s="242"/>
      <c r="D50" s="242"/>
      <c r="E50" s="213"/>
      <c r="F50" s="213"/>
      <c r="G50" s="241"/>
      <c r="H50" s="241"/>
      <c r="I50" s="241"/>
    </row>
    <row r="51" spans="1:9" ht="12.75">
      <c r="A51" s="153"/>
      <c r="B51" s="242"/>
      <c r="C51" s="242"/>
      <c r="D51" s="242"/>
      <c r="E51" s="213"/>
      <c r="F51" s="213"/>
      <c r="G51" s="241"/>
      <c r="H51" s="241"/>
      <c r="I51" s="241"/>
    </row>
    <row r="52" spans="1:9" ht="12.75">
      <c r="A52" s="153"/>
      <c r="B52" s="242"/>
      <c r="C52" s="242"/>
      <c r="D52" s="242"/>
      <c r="E52" s="213"/>
      <c r="F52" s="213"/>
      <c r="G52" s="241"/>
      <c r="H52" s="241"/>
      <c r="I52" s="241"/>
    </row>
    <row r="53" spans="2:9" ht="12.75">
      <c r="B53" s="242"/>
      <c r="C53" s="242"/>
      <c r="D53" s="242"/>
      <c r="E53" s="213"/>
      <c r="F53" s="213"/>
      <c r="G53" s="241"/>
      <c r="H53" s="241"/>
      <c r="I53" s="241"/>
    </row>
    <row r="54" spans="2:9" ht="12.75">
      <c r="B54" s="212"/>
      <c r="C54" s="212"/>
      <c r="D54" s="212"/>
      <c r="E54" s="213"/>
      <c r="F54" s="213"/>
      <c r="G54" s="243"/>
      <c r="H54" s="243"/>
      <c r="I54" s="243"/>
    </row>
    <row r="55" spans="2:9" ht="12.75">
      <c r="B55" s="212"/>
      <c r="C55" s="212"/>
      <c r="D55" s="212"/>
      <c r="E55" s="213"/>
      <c r="F55" s="213"/>
      <c r="G55" s="243"/>
      <c r="H55" s="243"/>
      <c r="I55" s="243"/>
    </row>
    <row r="56" spans="2:9" ht="12.75">
      <c r="B56" s="212"/>
      <c r="C56" s="212"/>
      <c r="D56" s="212"/>
      <c r="E56" s="213"/>
      <c r="F56" s="213"/>
      <c r="G56" s="243"/>
      <c r="H56" s="243"/>
      <c r="I56" s="243"/>
    </row>
    <row r="57" spans="2:9" ht="12.75">
      <c r="B57" s="212"/>
      <c r="C57" s="212"/>
      <c r="D57" s="212"/>
      <c r="E57" s="213"/>
      <c r="F57" s="213"/>
      <c r="G57" s="243"/>
      <c r="H57" s="243"/>
      <c r="I57" s="243"/>
    </row>
    <row r="58" spans="2:9" ht="12.75">
      <c r="B58" s="212"/>
      <c r="C58" s="212"/>
      <c r="D58" s="212"/>
      <c r="E58" s="213"/>
      <c r="F58" s="213"/>
      <c r="G58" s="243"/>
      <c r="H58" s="243"/>
      <c r="I58" s="243"/>
    </row>
    <row r="59" spans="2:9" ht="12.75">
      <c r="B59" s="212"/>
      <c r="C59" s="212"/>
      <c r="D59" s="212"/>
      <c r="E59" s="213"/>
      <c r="F59" s="213"/>
      <c r="G59" s="243"/>
      <c r="H59" s="243"/>
      <c r="I59" s="243"/>
    </row>
    <row r="60" spans="2:9" ht="12.75">
      <c r="B60" s="212"/>
      <c r="C60" s="212"/>
      <c r="D60" s="212"/>
      <c r="E60" s="213"/>
      <c r="F60" s="213"/>
      <c r="G60" s="243"/>
      <c r="H60" s="243"/>
      <c r="I60" s="243"/>
    </row>
    <row r="61" spans="2:9" ht="12.75">
      <c r="B61" s="212"/>
      <c r="C61" s="212"/>
      <c r="D61" s="212"/>
      <c r="E61" s="213"/>
      <c r="F61" s="213"/>
      <c r="G61" s="243"/>
      <c r="H61" s="243"/>
      <c r="I61" s="243"/>
    </row>
    <row r="62" spans="2:9" ht="12.75">
      <c r="B62" s="212"/>
      <c r="C62" s="212"/>
      <c r="D62" s="212"/>
      <c r="E62" s="213"/>
      <c r="F62" s="213"/>
      <c r="G62" s="243"/>
      <c r="H62" s="243"/>
      <c r="I62" s="243"/>
    </row>
    <row r="63" spans="2:9" ht="12.75">
      <c r="B63" s="212"/>
      <c r="C63" s="212"/>
      <c r="D63" s="212"/>
      <c r="E63" s="213"/>
      <c r="F63" s="213"/>
      <c r="G63" s="243"/>
      <c r="H63" s="243"/>
      <c r="I63" s="243"/>
    </row>
    <row r="64" spans="2:9" ht="12.75">
      <c r="B64" s="212"/>
      <c r="C64" s="212"/>
      <c r="D64" s="212"/>
      <c r="E64" s="213"/>
      <c r="F64" s="213"/>
      <c r="G64" s="243"/>
      <c r="H64" s="243"/>
      <c r="I64" s="243"/>
    </row>
    <row r="65" spans="2:9" ht="12.75">
      <c r="B65" s="212"/>
      <c r="C65" s="212"/>
      <c r="D65" s="212"/>
      <c r="E65" s="213"/>
      <c r="F65" s="213"/>
      <c r="G65" s="243"/>
      <c r="H65" s="243"/>
      <c r="I65" s="243"/>
    </row>
    <row r="66" spans="2:9" ht="12.75">
      <c r="B66" s="212"/>
      <c r="C66" s="212"/>
      <c r="D66" s="212"/>
      <c r="E66" s="213"/>
      <c r="F66" s="213"/>
      <c r="G66" s="243"/>
      <c r="H66" s="243"/>
      <c r="I66" s="243"/>
    </row>
    <row r="67" spans="2:9" ht="12.75">
      <c r="B67" s="212"/>
      <c r="C67" s="212"/>
      <c r="D67" s="212"/>
      <c r="E67" s="213"/>
      <c r="F67" s="213"/>
      <c r="G67" s="243"/>
      <c r="H67" s="243"/>
      <c r="I67" s="243"/>
    </row>
    <row r="68" spans="2:9" ht="12.75">
      <c r="B68" s="212"/>
      <c r="C68" s="212"/>
      <c r="D68" s="212"/>
      <c r="E68" s="213"/>
      <c r="F68" s="213"/>
      <c r="G68" s="243"/>
      <c r="H68" s="243"/>
      <c r="I68" s="243"/>
    </row>
    <row r="69" spans="2:9" ht="12.75">
      <c r="B69" s="212"/>
      <c r="C69" s="212"/>
      <c r="D69" s="212"/>
      <c r="E69" s="213"/>
      <c r="F69" s="213"/>
      <c r="G69" s="243"/>
      <c r="H69" s="243"/>
      <c r="I69" s="243"/>
    </row>
    <row r="70" spans="2:9" ht="12.75">
      <c r="B70" s="212"/>
      <c r="C70" s="212"/>
      <c r="D70" s="212"/>
      <c r="E70" s="213"/>
      <c r="F70" s="213"/>
      <c r="G70" s="243"/>
      <c r="H70" s="243"/>
      <c r="I70" s="243"/>
    </row>
    <row r="71" spans="2:9" ht="12.75">
      <c r="B71" s="212"/>
      <c r="C71" s="212"/>
      <c r="D71" s="212"/>
      <c r="E71" s="213"/>
      <c r="F71" s="213"/>
      <c r="G71" s="243"/>
      <c r="H71" s="243"/>
      <c r="I71" s="243"/>
    </row>
    <row r="72" spans="2:9" ht="12.75">
      <c r="B72" s="212"/>
      <c r="C72" s="212"/>
      <c r="D72" s="212"/>
      <c r="E72" s="213"/>
      <c r="F72" s="213"/>
      <c r="G72" s="243"/>
      <c r="H72" s="243"/>
      <c r="I72" s="243"/>
    </row>
    <row r="73" spans="2:9" ht="12.75">
      <c r="B73" s="212"/>
      <c r="C73" s="212"/>
      <c r="D73" s="212"/>
      <c r="E73" s="213"/>
      <c r="F73" s="213"/>
      <c r="G73" s="243"/>
      <c r="H73" s="243"/>
      <c r="I73" s="243"/>
    </row>
    <row r="74" spans="2:9" ht="12.75">
      <c r="B74" s="212"/>
      <c r="C74" s="212"/>
      <c r="D74" s="212"/>
      <c r="E74" s="213"/>
      <c r="F74" s="213"/>
      <c r="G74" s="243"/>
      <c r="H74" s="243"/>
      <c r="I74" s="243"/>
    </row>
    <row r="75" spans="2:9" ht="12.75">
      <c r="B75" s="212"/>
      <c r="C75" s="212"/>
      <c r="D75" s="212"/>
      <c r="E75" s="213"/>
      <c r="F75" s="213"/>
      <c r="G75" s="243"/>
      <c r="H75" s="243"/>
      <c r="I75" s="243"/>
    </row>
    <row r="76" spans="2:9" ht="12.75">
      <c r="B76" s="212"/>
      <c r="C76" s="212"/>
      <c r="D76" s="212"/>
      <c r="E76" s="213"/>
      <c r="F76" s="213"/>
      <c r="G76" s="243"/>
      <c r="H76" s="243"/>
      <c r="I76" s="243"/>
    </row>
    <row r="77" spans="2:9" ht="12.75">
      <c r="B77" s="212"/>
      <c r="C77" s="212"/>
      <c r="D77" s="212"/>
      <c r="E77" s="213"/>
      <c r="F77" s="213"/>
      <c r="G77" s="243"/>
      <c r="H77" s="243"/>
      <c r="I77" s="243"/>
    </row>
    <row r="78" spans="2:9" ht="12.75">
      <c r="B78" s="212"/>
      <c r="C78" s="212"/>
      <c r="D78" s="212"/>
      <c r="E78" s="213"/>
      <c r="F78" s="213"/>
      <c r="G78" s="243"/>
      <c r="H78" s="243"/>
      <c r="I78" s="243"/>
    </row>
    <row r="79" spans="2:9" ht="12.75">
      <c r="B79" s="212"/>
      <c r="C79" s="212"/>
      <c r="D79" s="212"/>
      <c r="E79" s="213"/>
      <c r="F79" s="213"/>
      <c r="G79" s="243"/>
      <c r="H79" s="243"/>
      <c r="I79" s="243"/>
    </row>
    <row r="80" spans="2:9" ht="12.75">
      <c r="B80" s="212"/>
      <c r="C80" s="212"/>
      <c r="D80" s="212"/>
      <c r="E80" s="213"/>
      <c r="F80" s="213"/>
      <c r="G80" s="243"/>
      <c r="H80" s="243"/>
      <c r="I80" s="243"/>
    </row>
    <row r="81" spans="2:9" ht="12.75">
      <c r="B81" s="212"/>
      <c r="C81" s="212"/>
      <c r="D81" s="212"/>
      <c r="E81" s="213"/>
      <c r="F81" s="213"/>
      <c r="G81" s="243"/>
      <c r="H81" s="243"/>
      <c r="I81" s="243"/>
    </row>
    <row r="82" spans="2:9" ht="12.75">
      <c r="B82" s="212"/>
      <c r="C82" s="212"/>
      <c r="D82" s="212"/>
      <c r="E82" s="213"/>
      <c r="F82" s="213"/>
      <c r="G82" s="243"/>
      <c r="H82" s="243"/>
      <c r="I82" s="243"/>
    </row>
    <row r="83" spans="2:9" ht="12.75">
      <c r="B83" s="212"/>
      <c r="C83" s="212"/>
      <c r="D83" s="212"/>
      <c r="E83" s="213"/>
      <c r="F83" s="213"/>
      <c r="G83" s="243"/>
      <c r="H83" s="243"/>
      <c r="I83" s="243"/>
    </row>
    <row r="84" spans="2:9" ht="12.75">
      <c r="B84" s="212"/>
      <c r="C84" s="212"/>
      <c r="D84" s="212"/>
      <c r="E84" s="213"/>
      <c r="F84" s="213"/>
      <c r="G84" s="243"/>
      <c r="H84" s="243"/>
      <c r="I84" s="243"/>
    </row>
    <row r="85" spans="2:9" ht="12.75">
      <c r="B85" s="212"/>
      <c r="C85" s="212"/>
      <c r="D85" s="212"/>
      <c r="E85" s="213"/>
      <c r="F85" s="213"/>
      <c r="G85" s="243"/>
      <c r="H85" s="243"/>
      <c r="I85" s="243"/>
    </row>
    <row r="86" spans="2:9" ht="12.75">
      <c r="B86" s="212"/>
      <c r="C86" s="212"/>
      <c r="D86" s="212"/>
      <c r="E86" s="213"/>
      <c r="F86" s="213"/>
      <c r="G86" s="243"/>
      <c r="H86" s="243"/>
      <c r="I86" s="243"/>
    </row>
    <row r="87" spans="2:9" ht="12.75">
      <c r="B87" s="212"/>
      <c r="C87" s="212"/>
      <c r="D87" s="212"/>
      <c r="E87" s="213"/>
      <c r="F87" s="213"/>
      <c r="G87" s="243"/>
      <c r="H87" s="243"/>
      <c r="I87" s="243"/>
    </row>
    <row r="88" spans="2:9" ht="12.75">
      <c r="B88" s="212"/>
      <c r="C88" s="212"/>
      <c r="D88" s="212"/>
      <c r="E88" s="213"/>
      <c r="F88" s="213"/>
      <c r="G88" s="243"/>
      <c r="H88" s="243"/>
      <c r="I88" s="243"/>
    </row>
    <row r="89" spans="2:9" ht="12.75">
      <c r="B89" s="212"/>
      <c r="C89" s="212"/>
      <c r="D89" s="212"/>
      <c r="E89" s="213"/>
      <c r="F89" s="213"/>
      <c r="G89" s="243"/>
      <c r="H89" s="243"/>
      <c r="I89" s="243"/>
    </row>
    <row r="90" spans="2:9" ht="12.75">
      <c r="B90" s="212"/>
      <c r="C90" s="212"/>
      <c r="D90" s="212"/>
      <c r="E90" s="213"/>
      <c r="F90" s="213"/>
      <c r="G90" s="243"/>
      <c r="H90" s="243"/>
      <c r="I90" s="243"/>
    </row>
    <row r="91" spans="2:9" ht="12.75">
      <c r="B91" s="212"/>
      <c r="C91" s="212"/>
      <c r="D91" s="212"/>
      <c r="E91" s="213"/>
      <c r="F91" s="213"/>
      <c r="G91" s="243"/>
      <c r="H91" s="243"/>
      <c r="I91" s="243"/>
    </row>
    <row r="92" spans="2:9" ht="12.75">
      <c r="B92" s="212"/>
      <c r="C92" s="212"/>
      <c r="D92" s="212"/>
      <c r="E92" s="213"/>
      <c r="F92" s="213"/>
      <c r="G92" s="243"/>
      <c r="H92" s="243"/>
      <c r="I92" s="243"/>
    </row>
    <row r="93" spans="2:9" ht="12.75">
      <c r="B93" s="212"/>
      <c r="C93" s="212"/>
      <c r="D93" s="212"/>
      <c r="E93" s="213"/>
      <c r="F93" s="213"/>
      <c r="G93" s="243"/>
      <c r="H93" s="243"/>
      <c r="I93" s="243"/>
    </row>
    <row r="94" spans="2:9" ht="12.75">
      <c r="B94" s="212"/>
      <c r="C94" s="212"/>
      <c r="D94" s="212"/>
      <c r="E94" s="213"/>
      <c r="F94" s="213"/>
      <c r="G94" s="243"/>
      <c r="H94" s="243"/>
      <c r="I94" s="243"/>
    </row>
    <row r="95" spans="2:9" ht="12.75">
      <c r="B95" s="212"/>
      <c r="C95" s="212"/>
      <c r="D95" s="212"/>
      <c r="E95" s="213"/>
      <c r="F95" s="213"/>
      <c r="G95" s="243"/>
      <c r="H95" s="243"/>
      <c r="I95" s="243"/>
    </row>
    <row r="96" spans="2:9" ht="12.75">
      <c r="B96" s="212"/>
      <c r="C96" s="212"/>
      <c r="D96" s="212"/>
      <c r="E96" s="213"/>
      <c r="F96" s="213"/>
      <c r="G96" s="243"/>
      <c r="H96" s="243"/>
      <c r="I96" s="243"/>
    </row>
    <row r="97" ht="12.75">
      <c r="F97" s="244"/>
    </row>
    <row r="98" ht="12.75">
      <c r="F98" s="244"/>
    </row>
    <row r="99" ht="12.75">
      <c r="F99" s="244"/>
    </row>
    <row r="100" ht="12.75">
      <c r="F100" s="244"/>
    </row>
    <row r="101" ht="12.75">
      <c r="F101" s="244"/>
    </row>
    <row r="102" ht="12.75">
      <c r="F102" s="244"/>
    </row>
    <row r="103" ht="12.75">
      <c r="F103" s="244"/>
    </row>
    <row r="104" ht="12.75">
      <c r="F104" s="244"/>
    </row>
    <row r="105" ht="12.75">
      <c r="F105" s="244"/>
    </row>
    <row r="106" ht="12.75">
      <c r="F106" s="244"/>
    </row>
    <row r="107" ht="12.75">
      <c r="F107" s="244"/>
    </row>
    <row r="108" ht="12.75">
      <c r="F108" s="244"/>
    </row>
    <row r="109" ht="12.75">
      <c r="F109" s="244"/>
    </row>
    <row r="110" ht="12.75">
      <c r="F110" s="244"/>
    </row>
    <row r="111" ht="12.75">
      <c r="F111" s="244"/>
    </row>
    <row r="112" ht="12.75">
      <c r="F112" s="244"/>
    </row>
    <row r="113" ht="12.75">
      <c r="F113" s="244"/>
    </row>
    <row r="114" ht="12.75">
      <c r="F114" s="244"/>
    </row>
    <row r="115" ht="12.75">
      <c r="F115" s="244"/>
    </row>
    <row r="116" ht="12.75">
      <c r="F116" s="244"/>
    </row>
    <row r="117" ht="12.75">
      <c r="F117" s="244"/>
    </row>
    <row r="118" ht="12.75">
      <c r="F118" s="244"/>
    </row>
    <row r="119" ht="12.75">
      <c r="F119" s="244"/>
    </row>
    <row r="120" ht="12.75">
      <c r="F120" s="244"/>
    </row>
    <row r="121" ht="12.75">
      <c r="F121" s="244"/>
    </row>
    <row r="122" ht="12.75">
      <c r="F122" s="244"/>
    </row>
    <row r="123" ht="12.75">
      <c r="F123" s="244"/>
    </row>
    <row r="124" ht="12.75">
      <c r="F124" s="244"/>
    </row>
    <row r="125" ht="12.75">
      <c r="F125" s="244"/>
    </row>
    <row r="126" ht="12.75">
      <c r="F126" s="244"/>
    </row>
    <row r="127" ht="12.75">
      <c r="F127" s="244"/>
    </row>
    <row r="128" ht="12.75">
      <c r="F128" s="244"/>
    </row>
    <row r="129" ht="12.75">
      <c r="F129" s="244"/>
    </row>
    <row r="130" ht="12.75">
      <c r="F130" s="244"/>
    </row>
    <row r="131" ht="12.75">
      <c r="F131" s="244"/>
    </row>
    <row r="132" ht="12.75">
      <c r="F132" s="244"/>
    </row>
    <row r="133" ht="12.75">
      <c r="F133" s="244"/>
    </row>
    <row r="134" ht="12.75">
      <c r="F134" s="244"/>
    </row>
    <row r="135" ht="12.75">
      <c r="F135" s="244"/>
    </row>
    <row r="136" ht="12.75">
      <c r="F136" s="244"/>
    </row>
    <row r="137" ht="12.75">
      <c r="F137" s="244"/>
    </row>
    <row r="138" ht="12.75">
      <c r="F138" s="244"/>
    </row>
    <row r="139" ht="12.75">
      <c r="F139" s="244"/>
    </row>
    <row r="140" ht="12.75">
      <c r="F140" s="244"/>
    </row>
    <row r="141" ht="12.75">
      <c r="F141" s="244"/>
    </row>
    <row r="142" ht="12.75">
      <c r="F142" s="244"/>
    </row>
    <row r="143" ht="12.75">
      <c r="F143" s="244"/>
    </row>
    <row r="144" ht="12.75">
      <c r="F144" s="244"/>
    </row>
    <row r="145" ht="12.75">
      <c r="F145" s="244"/>
    </row>
    <row r="146" ht="12.75">
      <c r="F146" s="244"/>
    </row>
    <row r="147" ht="12.75">
      <c r="F147" s="244"/>
    </row>
    <row r="148" ht="12.75">
      <c r="F148" s="244"/>
    </row>
    <row r="149" ht="12.75">
      <c r="F149" s="244"/>
    </row>
    <row r="150" ht="12.75">
      <c r="F150" s="244"/>
    </row>
    <row r="151" ht="12.75">
      <c r="F151" s="244"/>
    </row>
    <row r="152" ht="12.75">
      <c r="F152" s="244"/>
    </row>
    <row r="153" ht="12.75">
      <c r="F153" s="244"/>
    </row>
    <row r="154" ht="12.75">
      <c r="F154" s="244"/>
    </row>
    <row r="155" ht="12.75">
      <c r="F155" s="244"/>
    </row>
    <row r="156" ht="12.75">
      <c r="F156" s="244"/>
    </row>
    <row r="157" ht="12.75">
      <c r="F157" s="244"/>
    </row>
    <row r="158" ht="12.75">
      <c r="F158" s="244"/>
    </row>
    <row r="159" ht="12.75">
      <c r="F159" s="244"/>
    </row>
    <row r="160" ht="12.75">
      <c r="F160" s="244"/>
    </row>
    <row r="161" ht="12.75">
      <c r="F161" s="244"/>
    </row>
    <row r="162" ht="12.75">
      <c r="F162" s="244"/>
    </row>
    <row r="163" ht="12.75">
      <c r="F163" s="244"/>
    </row>
    <row r="164" ht="12.75">
      <c r="F164" s="244"/>
    </row>
    <row r="165" ht="12.75">
      <c r="F165" s="244"/>
    </row>
    <row r="166" ht="12.75">
      <c r="F166" s="244"/>
    </row>
    <row r="167" ht="12.75">
      <c r="F167" s="244"/>
    </row>
    <row r="168" ht="12.75">
      <c r="F168" s="244"/>
    </row>
    <row r="169" ht="12.75">
      <c r="F169" s="244"/>
    </row>
    <row r="170" ht="12.75">
      <c r="F170" s="244"/>
    </row>
    <row r="171" ht="12.75">
      <c r="F171" s="244"/>
    </row>
    <row r="172" ht="12.75">
      <c r="F172" s="244"/>
    </row>
    <row r="173" ht="12.75">
      <c r="F173" s="244"/>
    </row>
    <row r="174" ht="12.75">
      <c r="F174" s="244"/>
    </row>
    <row r="175" ht="12.75">
      <c r="F175" s="244"/>
    </row>
    <row r="176" ht="12.75">
      <c r="F176" s="244"/>
    </row>
    <row r="177" ht="12.75">
      <c r="F177" s="244"/>
    </row>
    <row r="178" ht="12.75">
      <c r="F178" s="244"/>
    </row>
    <row r="179" ht="12.75">
      <c r="F179" s="244"/>
    </row>
    <row r="180" ht="12.75">
      <c r="F180" s="244"/>
    </row>
    <row r="181" ht="12.75">
      <c r="F181" s="244"/>
    </row>
    <row r="182" ht="12.75">
      <c r="F182" s="244"/>
    </row>
    <row r="183" ht="12.75">
      <c r="F183" s="244"/>
    </row>
    <row r="184" ht="12.75">
      <c r="F184" s="244"/>
    </row>
    <row r="185" ht="12.75">
      <c r="F185" s="244"/>
    </row>
    <row r="186" ht="12.75">
      <c r="F186" s="244"/>
    </row>
    <row r="187" ht="12.75">
      <c r="F187" s="244"/>
    </row>
    <row r="188" ht="12.75">
      <c r="F188" s="244"/>
    </row>
    <row r="189" ht="12.75">
      <c r="F189" s="244"/>
    </row>
    <row r="190" ht="12.75">
      <c r="F190" s="244"/>
    </row>
    <row r="191" ht="12.75">
      <c r="F191" s="244"/>
    </row>
    <row r="192" ht="12.75">
      <c r="F192" s="244"/>
    </row>
    <row r="193" ht="12.75">
      <c r="F193" s="244"/>
    </row>
    <row r="194" ht="12.75">
      <c r="F194" s="244"/>
    </row>
    <row r="195" ht="12.75">
      <c r="F195" s="244"/>
    </row>
    <row r="196" ht="12.75">
      <c r="F196" s="244"/>
    </row>
    <row r="197" ht="12.75">
      <c r="F197" s="244"/>
    </row>
    <row r="198" ht="12.75">
      <c r="F198" s="244"/>
    </row>
    <row r="199" ht="12.75">
      <c r="F199" s="244"/>
    </row>
    <row r="200" ht="12.75">
      <c r="F200" s="244"/>
    </row>
    <row r="201" ht="12.75">
      <c r="F201" s="244"/>
    </row>
    <row r="202" ht="12.75">
      <c r="F202" s="244"/>
    </row>
    <row r="203" ht="12.75">
      <c r="F203" s="244"/>
    </row>
    <row r="204" ht="12.75">
      <c r="F204" s="244"/>
    </row>
    <row r="205" ht="12.75">
      <c r="F205" s="244"/>
    </row>
    <row r="206" ht="12.75">
      <c r="F206" s="244"/>
    </row>
    <row r="207" ht="12.75">
      <c r="F207" s="244"/>
    </row>
    <row r="208" ht="12.75">
      <c r="F208" s="244"/>
    </row>
    <row r="209" ht="12.75">
      <c r="F209" s="244"/>
    </row>
    <row r="210" ht="12.75">
      <c r="F210" s="244"/>
    </row>
    <row r="211" ht="12.75">
      <c r="F211" s="244"/>
    </row>
    <row r="212" ht="12.75">
      <c r="F212" s="244"/>
    </row>
    <row r="213" ht="12.75">
      <c r="F213" s="244"/>
    </row>
    <row r="214" ht="12.75">
      <c r="F214" s="244"/>
    </row>
    <row r="215" ht="12.75">
      <c r="F215" s="244"/>
    </row>
    <row r="216" ht="12.75">
      <c r="F216" s="244"/>
    </row>
    <row r="217" ht="12.75">
      <c r="F217" s="244"/>
    </row>
    <row r="218" ht="12.75">
      <c r="F218" s="244"/>
    </row>
    <row r="219" ht="12.75">
      <c r="F219" s="244"/>
    </row>
    <row r="220" ht="12.75">
      <c r="F220" s="244"/>
    </row>
    <row r="221" ht="12.75">
      <c r="F221" s="244"/>
    </row>
    <row r="222" ht="12.75">
      <c r="F222" s="244"/>
    </row>
    <row r="223" ht="12.75">
      <c r="F223" s="244"/>
    </row>
    <row r="224" ht="12.75">
      <c r="F224" s="244"/>
    </row>
    <row r="225" ht="12.75">
      <c r="F225" s="244"/>
    </row>
    <row r="226" ht="12.75">
      <c r="F226" s="244"/>
    </row>
    <row r="227" ht="12.75">
      <c r="F227" s="244"/>
    </row>
    <row r="228" ht="12.75">
      <c r="F228" s="244"/>
    </row>
    <row r="229" ht="12.75">
      <c r="F229" s="244"/>
    </row>
    <row r="230" ht="12.75">
      <c r="F230" s="244"/>
    </row>
    <row r="231" ht="12.75">
      <c r="F231" s="244"/>
    </row>
    <row r="232" ht="12.75">
      <c r="F232" s="244"/>
    </row>
    <row r="233" ht="12.75">
      <c r="F233" s="244"/>
    </row>
    <row r="234" ht="12.75">
      <c r="F234" s="244"/>
    </row>
    <row r="235" ht="12.75">
      <c r="F235" s="244"/>
    </row>
    <row r="236" ht="12.75">
      <c r="F236" s="244"/>
    </row>
    <row r="237" ht="12.75">
      <c r="F237" s="244"/>
    </row>
    <row r="238" ht="12.75">
      <c r="F238" s="244"/>
    </row>
    <row r="239" ht="12.75">
      <c r="F239" s="244"/>
    </row>
    <row r="240" ht="12.75">
      <c r="F240" s="244"/>
    </row>
    <row r="241" ht="12.75">
      <c r="F241" s="244"/>
    </row>
    <row r="242" ht="12.75">
      <c r="F242" s="244"/>
    </row>
    <row r="243" ht="12.75">
      <c r="F243" s="244"/>
    </row>
    <row r="244" ht="12.75">
      <c r="F244" s="244"/>
    </row>
    <row r="245" ht="12.75">
      <c r="F245" s="244"/>
    </row>
    <row r="246" ht="12.75">
      <c r="F246" s="244"/>
    </row>
    <row r="247" ht="12.75">
      <c r="F247" s="244"/>
    </row>
    <row r="248" ht="12.75">
      <c r="F248" s="244"/>
    </row>
    <row r="249" ht="12.75">
      <c r="F249" s="244"/>
    </row>
    <row r="250" ht="12.75">
      <c r="F250" s="244"/>
    </row>
    <row r="251" ht="12.75">
      <c r="F251" s="244"/>
    </row>
    <row r="252" ht="12.75">
      <c r="F252" s="244"/>
    </row>
    <row r="253" ht="12.75">
      <c r="F253" s="244"/>
    </row>
    <row r="254" ht="12.75">
      <c r="F254" s="244"/>
    </row>
    <row r="255" ht="12.75">
      <c r="F255" s="244"/>
    </row>
    <row r="256" ht="12.75">
      <c r="F256" s="244"/>
    </row>
    <row r="257" ht="12.75">
      <c r="F257" s="244"/>
    </row>
    <row r="258" ht="12.75">
      <c r="F258" s="244"/>
    </row>
    <row r="259" ht="12.75">
      <c r="F259" s="244"/>
    </row>
    <row r="260" ht="12.75">
      <c r="F260" s="244"/>
    </row>
    <row r="261" ht="12.75">
      <c r="F261" s="244"/>
    </row>
    <row r="262" ht="12.75">
      <c r="F262" s="244"/>
    </row>
    <row r="263" ht="12.75">
      <c r="F263" s="244"/>
    </row>
    <row r="264" ht="12.75">
      <c r="F264" s="244"/>
    </row>
    <row r="265" ht="12.75">
      <c r="F265" s="244"/>
    </row>
    <row r="266" ht="12.75">
      <c r="F266" s="244"/>
    </row>
    <row r="267" ht="12.75">
      <c r="F267" s="244"/>
    </row>
    <row r="268" ht="12.75">
      <c r="F268" s="244"/>
    </row>
    <row r="269" ht="12.75">
      <c r="F269" s="244"/>
    </row>
    <row r="270" ht="12.75">
      <c r="F270" s="244"/>
    </row>
    <row r="271" ht="12.75">
      <c r="F271" s="244"/>
    </row>
    <row r="272" ht="12.75">
      <c r="F272" s="244"/>
    </row>
    <row r="273" ht="12.75">
      <c r="F273" s="244"/>
    </row>
    <row r="274" ht="12.75">
      <c r="F274" s="244"/>
    </row>
    <row r="275" ht="12.75">
      <c r="F275" s="244"/>
    </row>
    <row r="276" ht="12.75">
      <c r="F276" s="244"/>
    </row>
    <row r="277" ht="12.75">
      <c r="F277" s="244"/>
    </row>
    <row r="278" ht="12.75">
      <c r="F278" s="244"/>
    </row>
    <row r="279" ht="12.75">
      <c r="F279" s="244"/>
    </row>
    <row r="280" ht="12.75">
      <c r="F280" s="244"/>
    </row>
    <row r="281" ht="12.75">
      <c r="F281" s="244"/>
    </row>
    <row r="282" ht="12.75">
      <c r="F282" s="244"/>
    </row>
    <row r="283" ht="12.75">
      <c r="F283" s="244"/>
    </row>
    <row r="284" ht="12.75">
      <c r="F284" s="244"/>
    </row>
    <row r="285" ht="12.75">
      <c r="F285" s="244"/>
    </row>
    <row r="286" ht="12.75">
      <c r="F286" s="244"/>
    </row>
    <row r="287" ht="12.75">
      <c r="F287" s="244"/>
    </row>
    <row r="288" ht="12.75">
      <c r="F288" s="244"/>
    </row>
    <row r="289" ht="12.75">
      <c r="F289" s="244"/>
    </row>
    <row r="290" ht="12.75">
      <c r="F290" s="244"/>
    </row>
    <row r="291" ht="12.75">
      <c r="F291" s="244"/>
    </row>
    <row r="292" ht="12.75">
      <c r="F292" s="244"/>
    </row>
    <row r="293" ht="12.75">
      <c r="F293" s="244"/>
    </row>
    <row r="294" ht="12.75">
      <c r="F294" s="244"/>
    </row>
    <row r="295" ht="12.75">
      <c r="F295" s="244"/>
    </row>
    <row r="296" ht="12.75">
      <c r="F296" s="244"/>
    </row>
    <row r="297" ht="12.75">
      <c r="F297" s="244"/>
    </row>
    <row r="298" ht="12.75">
      <c r="F298" s="244"/>
    </row>
    <row r="299" ht="12.75">
      <c r="F299" s="244"/>
    </row>
    <row r="300" ht="12.75">
      <c r="F300" s="244"/>
    </row>
    <row r="301" ht="12.75">
      <c r="F301" s="244"/>
    </row>
    <row r="302" ht="12.75">
      <c r="F302" s="244"/>
    </row>
    <row r="303" ht="12.75">
      <c r="F303" s="244"/>
    </row>
    <row r="304" ht="12.75">
      <c r="F304" s="244"/>
    </row>
    <row r="305" ht="12.75">
      <c r="F305" s="244"/>
    </row>
    <row r="306" ht="12.75">
      <c r="F306" s="244"/>
    </row>
    <row r="307" ht="12.75">
      <c r="F307" s="244"/>
    </row>
    <row r="308" ht="12.75">
      <c r="F308" s="244"/>
    </row>
    <row r="309" ht="12.75">
      <c r="F309" s="244"/>
    </row>
    <row r="310" ht="12.75">
      <c r="F310" s="244"/>
    </row>
    <row r="311" ht="12.75">
      <c r="F311" s="244"/>
    </row>
    <row r="312" ht="12.75">
      <c r="F312" s="244"/>
    </row>
    <row r="313" ht="12.75">
      <c r="F313" s="244"/>
    </row>
    <row r="314" ht="12.75">
      <c r="F314" s="244"/>
    </row>
    <row r="315" ht="12.75">
      <c r="F315" s="244"/>
    </row>
    <row r="316" ht="12.75">
      <c r="F316" s="244"/>
    </row>
    <row r="317" ht="12.75">
      <c r="F317" s="244"/>
    </row>
    <row r="318" ht="12.75">
      <c r="F318" s="244"/>
    </row>
    <row r="319" ht="12.75">
      <c r="F319" s="244"/>
    </row>
    <row r="320" ht="12.75">
      <c r="F320" s="244"/>
    </row>
    <row r="321" ht="12.75">
      <c r="F321" s="244"/>
    </row>
    <row r="322" ht="12.75">
      <c r="F322" s="244"/>
    </row>
    <row r="323" ht="12.75">
      <c r="F323" s="244"/>
    </row>
    <row r="324" ht="12.75">
      <c r="F324" s="244"/>
    </row>
    <row r="325" ht="12.75">
      <c r="F325" s="244"/>
    </row>
    <row r="326" ht="12.75">
      <c r="F326" s="244"/>
    </row>
    <row r="327" ht="12.75">
      <c r="F327" s="244"/>
    </row>
    <row r="328" ht="12.75">
      <c r="F328" s="244"/>
    </row>
    <row r="329" ht="12.75">
      <c r="F329" s="244"/>
    </row>
    <row r="330" ht="12.75">
      <c r="F330" s="244"/>
    </row>
    <row r="331" ht="12.75">
      <c r="F331" s="244"/>
    </row>
    <row r="332" ht="12.75">
      <c r="F332" s="244"/>
    </row>
    <row r="333" ht="12.75">
      <c r="F333" s="244"/>
    </row>
    <row r="334" ht="12.75">
      <c r="F334" s="244"/>
    </row>
    <row r="335" ht="12.75">
      <c r="F335" s="244"/>
    </row>
    <row r="336" ht="12.75">
      <c r="F336" s="244"/>
    </row>
    <row r="337" ht="12.75">
      <c r="F337" s="244"/>
    </row>
    <row r="338" ht="12.75">
      <c r="F338" s="244"/>
    </row>
    <row r="339" ht="12.75">
      <c r="F339" s="244"/>
    </row>
    <row r="340" ht="12.75">
      <c r="F340" s="244"/>
    </row>
    <row r="341" ht="12.75">
      <c r="F341" s="244"/>
    </row>
    <row r="342" ht="12.75">
      <c r="F342" s="244"/>
    </row>
    <row r="343" ht="12.75">
      <c r="F343" s="244"/>
    </row>
    <row r="344" ht="12.75">
      <c r="F344" s="244"/>
    </row>
    <row r="345" ht="12.75">
      <c r="F345" s="244"/>
    </row>
    <row r="346" ht="12.75">
      <c r="F346" s="244"/>
    </row>
    <row r="347" ht="12.75">
      <c r="F347" s="244"/>
    </row>
    <row r="348" ht="12.75">
      <c r="F348" s="244"/>
    </row>
    <row r="349" ht="12.75">
      <c r="F349" s="244"/>
    </row>
    <row r="350" ht="12.75">
      <c r="F350" s="244"/>
    </row>
    <row r="351" ht="12.75">
      <c r="F351" s="244"/>
    </row>
    <row r="352" ht="12.75">
      <c r="F352" s="244"/>
    </row>
    <row r="353" ht="12.75">
      <c r="F353" s="244"/>
    </row>
    <row r="354" ht="12.75">
      <c r="F354" s="244"/>
    </row>
    <row r="355" ht="12.75">
      <c r="F355" s="244"/>
    </row>
    <row r="356" ht="12.75">
      <c r="F356" s="244"/>
    </row>
    <row r="357" ht="12.75">
      <c r="F357" s="244"/>
    </row>
    <row r="358" ht="12.75">
      <c r="F358" s="244"/>
    </row>
    <row r="359" ht="12.75">
      <c r="F359" s="244"/>
    </row>
    <row r="360" ht="12.75">
      <c r="F360" s="244"/>
    </row>
    <row r="361" ht="12.75">
      <c r="F361" s="244"/>
    </row>
    <row r="362" ht="12.75">
      <c r="F362" s="244"/>
    </row>
    <row r="363" ht="12.75">
      <c r="F363" s="244"/>
    </row>
    <row r="364" ht="12.75">
      <c r="F364" s="244"/>
    </row>
    <row r="365" ht="12.75">
      <c r="F365" s="244"/>
    </row>
    <row r="366" ht="12.75">
      <c r="F366" s="244"/>
    </row>
    <row r="367" ht="12.75">
      <c r="F367" s="244"/>
    </row>
    <row r="368" ht="12.75">
      <c r="F368" s="244"/>
    </row>
    <row r="369" ht="12.75">
      <c r="F369" s="244"/>
    </row>
    <row r="370" ht="12.75">
      <c r="F370" s="244"/>
    </row>
  </sheetData>
  <mergeCells count="4">
    <mergeCell ref="G1:I1"/>
    <mergeCell ref="E3:H3"/>
    <mergeCell ref="B27:E27"/>
    <mergeCell ref="B2:I2"/>
  </mergeCells>
  <printOptions horizontalCentered="1"/>
  <pageMargins left="0.1968503937007874" right="0.1968503937007874" top="0.33" bottom="0.4" header="0.25" footer="0.2"/>
  <pageSetup fitToHeight="50" horizontalDpi="600" verticalDpi="600" orientation="landscape" paperSize="9" scale="60" r:id="rId1"/>
  <headerFooter alignWithMargins="0">
    <oddFooter>&amp;C&amp;P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u0203</dc:creator>
  <cp:keywords/>
  <dc:description/>
  <cp:lastModifiedBy>u250909</cp:lastModifiedBy>
  <cp:lastPrinted>2017-10-24T10:43:01Z</cp:lastPrinted>
  <dcterms:created xsi:type="dcterms:W3CDTF">2006-01-10T10:10:12Z</dcterms:created>
  <dcterms:modified xsi:type="dcterms:W3CDTF">2017-10-24T10:46:26Z</dcterms:modified>
  <cp:category/>
  <cp:version/>
  <cp:contentType/>
  <cp:contentStatus/>
</cp:coreProperties>
</file>